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rmot.kehily\Documents\"/>
    </mc:Choice>
  </mc:AlternateContent>
  <bookViews>
    <workbookView xWindow="0" yWindow="0" windowWidth="20490" windowHeight="7620"/>
  </bookViews>
  <sheets>
    <sheet name="LCC Excer 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Ans_1">#REF!</definedName>
    <definedName name="Ans_10">#REF!</definedName>
    <definedName name="Ans_100">#REF!</definedName>
    <definedName name="Ans_11">#REF!</definedName>
    <definedName name="Ans_12">#REF!</definedName>
    <definedName name="Ans_13">#REF!</definedName>
    <definedName name="Ans_14">#REF!</definedName>
    <definedName name="Ans_15">#REF!</definedName>
    <definedName name="Ans_16">#REF!</definedName>
    <definedName name="Ans_17">[2]SAP!$T$114</definedName>
    <definedName name="Ans_19">#REF!</definedName>
    <definedName name="Ans_2">#REF!</definedName>
    <definedName name="Ans_20">#REF!</definedName>
    <definedName name="Ans_21">#REF!</definedName>
    <definedName name="Ans_22">#REF!</definedName>
    <definedName name="Ans_25">#REF!</definedName>
    <definedName name="Ans_3">#REF!</definedName>
    <definedName name="Ans_32">#REF!</definedName>
    <definedName name="Ans_33">#REF!</definedName>
    <definedName name="Ans_34">#REF!</definedName>
    <definedName name="Ans_35">#REF!</definedName>
    <definedName name="Ans_36">#REF!</definedName>
    <definedName name="Ans_37">#REF!</definedName>
    <definedName name="Ans_38">#REF!</definedName>
    <definedName name="Ans_39">#REF!</definedName>
    <definedName name="Ans_4">#REF!</definedName>
    <definedName name="Ans_40">#REF!</definedName>
    <definedName name="Ans_47">#REF!</definedName>
    <definedName name="Ans_48">#REF!</definedName>
    <definedName name="Ans_49">#REF!</definedName>
    <definedName name="Ans_5">#REF!</definedName>
    <definedName name="Ans_50">#REF!</definedName>
    <definedName name="Ans_51">#REF!</definedName>
    <definedName name="Ans_52">#REF!</definedName>
    <definedName name="Ans_6">#REF!</definedName>
    <definedName name="Ans_66">#REF!</definedName>
    <definedName name="Ans_67">#REF!</definedName>
    <definedName name="Ans_68">#REF!</definedName>
    <definedName name="Ans_69">#REF!</definedName>
    <definedName name="Ans_70">#REF!</definedName>
    <definedName name="Ans_71">#REF!</definedName>
    <definedName name="Ans_72">#REF!</definedName>
    <definedName name="Ans_73">#REF!</definedName>
    <definedName name="Ans_74">#REF!</definedName>
    <definedName name="Ans_75">#REF!</definedName>
    <definedName name="Ans_76">#REF!</definedName>
    <definedName name="Ans_77">#REF!</definedName>
    <definedName name="Ans_78">#REF!</definedName>
    <definedName name="Ans_79">#REF!</definedName>
    <definedName name="Ans_80">#REF!</definedName>
    <definedName name="Ans_81">#REF!</definedName>
    <definedName name="Ans_82">#REF!</definedName>
    <definedName name="Ans_83">#REF!</definedName>
    <definedName name="Ans_85">#REF!</definedName>
    <definedName name="Ans_85a">#REF!</definedName>
    <definedName name="Ans_86">#REF!</definedName>
    <definedName name="Ans_86a">#REF!</definedName>
    <definedName name="Ans_87">#REF!</definedName>
    <definedName name="Ans_88">#REF!</definedName>
    <definedName name="Ans_89">#REF!</definedName>
    <definedName name="Ans_90">#REF!</definedName>
    <definedName name="Ans_90a">#REF!</definedName>
    <definedName name="Ans_91">#REF!</definedName>
    <definedName name="Ans_91a">#REF!</definedName>
    <definedName name="Ans_91b">#REF!</definedName>
    <definedName name="Ans_92">#REF!</definedName>
    <definedName name="Ans_93">#REF!</definedName>
    <definedName name="Ans_94">#REF!</definedName>
    <definedName name="Ans_95">#REF!</definedName>
    <definedName name="Ans_95a">#REF!</definedName>
    <definedName name="Ans_96">#REF!</definedName>
    <definedName name="Ans_96a">#REF!</definedName>
    <definedName name="Ans_97">#REF!</definedName>
    <definedName name="Ans_98">#REF!</definedName>
    <definedName name="Ans_99">#REF!</definedName>
    <definedName name="Ans87a">#REF!</definedName>
    <definedName name="Ans87b">#REF!</definedName>
    <definedName name="Ans87c">#REF!</definedName>
    <definedName name="Ans87d">#REF!</definedName>
    <definedName name="Ans87e">#REF!</definedName>
    <definedName name="Ans87f">#REF!</definedName>
    <definedName name="as">#REF!</definedName>
    <definedName name="BCIS_Location">[2]Tables!$B$7:$C$557</definedName>
    <definedName name="BCIS_Location_Names">[2]Tables!$B$7:$B$557</definedName>
    <definedName name="BCIS_TPI">[2]Tables!$E$7:$G$55</definedName>
    <definedName name="BCIS_TPI_Names">[2]Tables!$E$7:$E$55</definedName>
    <definedName name="Breeam_Rating">[2]BREEAM!$X$12:$AB$16</definedName>
    <definedName name="Currency">[2]Input!$K$81</definedName>
    <definedName name="Current_position">[2]Input!#REF!</definedName>
    <definedName name="Database_office">[2]Tables!$BD$7:$BN$16</definedName>
    <definedName name="Database_office_Names">[2]Tables!$BD$7:$BD$16</definedName>
    <definedName name="Degree_day_names">[2]Tables!$AL$7:$AL$24</definedName>
    <definedName name="Element_BCIS">[2]Tables!$AQ$7:$AR$59</definedName>
    <definedName name="extent">[2]Tables!$AQ$74:$AR$78</definedName>
    <definedName name="Frequency_Names">[2]Tables!$AT$7:$AT$13</definedName>
    <definedName name="Fullmonth">[2]Tables!$AN$86:$AO$97</definedName>
    <definedName name="Functional_units">[2]Input!$K$107</definedName>
    <definedName name="gfa">[2]Area!$K$19</definedName>
    <definedName name="Global_Quantity_Adjustment">[2]Input!$Q$88</definedName>
    <definedName name="Global_Rate_adjustment">[2]Input!$Q$84</definedName>
    <definedName name="Include_3PE">[2]Contents!$B$18</definedName>
    <definedName name="Include_Annual">[2]Contents!$B$21</definedName>
    <definedName name="Include_area">[2]Contents!$B$14</definedName>
    <definedName name="Include_Basis">[2]Contents!$B$15</definedName>
    <definedName name="Include_BREEAM">[2]Contents!$B$25</definedName>
    <definedName name="Include_Cashflow">[2]Contents!$B$19</definedName>
    <definedName name="Include_components">[2]Contents!$B$17</definedName>
    <definedName name="Include_contents">[2]Contents!$B$12</definedName>
    <definedName name="Include_cover">[2]Contents!$B$11</definedName>
    <definedName name="Include_elemental">[2]Contents!$B$16</definedName>
    <definedName name="Include_Graphics">[2]Contents!$B$23</definedName>
    <definedName name="Include_Input">[2]Contents!$B$27</definedName>
    <definedName name="Include_Replacements">[2]Contents!$B$20</definedName>
    <definedName name="Include_SAP">[2]Contents!$B$24</definedName>
    <definedName name="Include_summary">[2]Contents!$B$13</definedName>
    <definedName name="Options_Vertical">[2]Input!$AG$3:$AH$15</definedName>
    <definedName name="Riba_plan">[2]Tables!$AN$68:$AO$81</definedName>
    <definedName name="SAP_Band">#REF!</definedName>
    <definedName name="SAP_rating">#REF!</definedName>
    <definedName name="Scenarios">[2]Input!$C$8:$AF$996</definedName>
    <definedName name="SFB_Table_0">[2]Tables!$I$7:$P$165</definedName>
    <definedName name="SFB_Table_0_Names">[2]Tables!$I$7:$I$165</definedName>
    <definedName name="sffactor">[2]Area!$B$10</definedName>
    <definedName name="Space_Fuel">#REF!</definedName>
    <definedName name="Table_10">#REF!</definedName>
    <definedName name="Table_15">#REF!</definedName>
    <definedName name="Table_9">#REF!</definedName>
    <definedName name="U_Values">[2]Tables!$BA$7:$BB$24</definedName>
    <definedName name="U_Values_doors">#REF!</definedName>
    <definedName name="U_Values_doors_Names">#REF!</definedName>
    <definedName name="U_Values_Ground_slabs">#REF!</definedName>
    <definedName name="U_Values_Ground_slabs_names">#REF!</definedName>
    <definedName name="U_Values_Names">[2]Tables!$BA$7:$BA$24</definedName>
    <definedName name="U_Values_roofs">#REF!</definedName>
    <definedName name="U_Values_roofs_names">#REF!</definedName>
    <definedName name="U_Values_walls">#REF!</definedName>
    <definedName name="U_Values_walls_Names">#REF!</definedName>
    <definedName name="U_Values_windows">#REF!</definedName>
    <definedName name="U_Values_Windows_Names">#REF!</definedName>
    <definedName name="Unit_Names">[2]Tables!$AY$7:$AY$16</definedName>
    <definedName name="units">[2]Tables!$AX$7:$AY$16</definedName>
    <definedName name="Variables">[3]Input!$C$8:$R$995</definedName>
    <definedName name="VAT">[2]Input!$K$89</definedName>
    <definedName name="Water_Fuel">#REF!</definedName>
    <definedName name="wrn.buildstruct." localSheetId="0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localSheetId="0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localSheetId="0" hidden="1">{#N/A,#N/A,FALSE,"Summary information";#N/A,#N/A,FALSE,"BLANK"}</definedName>
    <definedName name="wrn.summary." hidden="1">{#N/A,#N/A,FALSE,"Summary information";#N/A,#N/A,FALSE,"BLANK"}</definedName>
    <definedName name="wrn.Tenants." localSheetId="0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2" l="1"/>
  <c r="AA4" i="2"/>
  <c r="AB4" i="2"/>
  <c r="AF4" i="2"/>
  <c r="J5" i="2"/>
  <c r="K5" i="2"/>
  <c r="L5" i="2"/>
  <c r="M5" i="2" s="1"/>
  <c r="S5" i="2"/>
  <c r="T5" i="2"/>
  <c r="U5" i="2"/>
  <c r="V5" i="2"/>
  <c r="W5" i="2"/>
  <c r="Y5" i="2"/>
  <c r="Z5" i="2"/>
  <c r="AA5" i="2" s="1"/>
  <c r="AF5" i="2"/>
  <c r="J6" i="2"/>
  <c r="K6" i="2"/>
  <c r="L6" i="2"/>
  <c r="M6" i="2"/>
  <c r="AF6" i="2" s="1"/>
  <c r="S6" i="2"/>
  <c r="T6" i="2"/>
  <c r="U6" i="2"/>
  <c r="V6" i="2"/>
  <c r="W6" i="2" s="1"/>
  <c r="Z6" i="2" s="1"/>
  <c r="AA6" i="2" s="1"/>
  <c r="Y6" i="2"/>
  <c r="J7" i="2"/>
  <c r="K7" i="2" s="1"/>
  <c r="L7" i="2" s="1"/>
  <c r="S7" i="2"/>
  <c r="T7" i="2"/>
  <c r="U7" i="2"/>
  <c r="V7" i="2"/>
  <c r="W7" i="2"/>
  <c r="Z7" i="2" s="1"/>
  <c r="AA7" i="2" s="1"/>
  <c r="Y7" i="2"/>
  <c r="J8" i="2"/>
  <c r="K8" i="2"/>
  <c r="L8" i="2" s="1"/>
  <c r="S8" i="2"/>
  <c r="T8" i="2"/>
  <c r="U8" i="2" s="1"/>
  <c r="V8" i="2"/>
  <c r="W8" i="2"/>
  <c r="Y8" i="2"/>
  <c r="J9" i="2"/>
  <c r="K9" i="2"/>
  <c r="L9" i="2"/>
  <c r="S9" i="2"/>
  <c r="T9" i="2"/>
  <c r="U9" i="2" s="1"/>
  <c r="V9" i="2"/>
  <c r="W9" i="2"/>
  <c r="Y9" i="2"/>
  <c r="J10" i="2"/>
  <c r="K10" i="2"/>
  <c r="L10" i="2"/>
  <c r="S10" i="2"/>
  <c r="T10" i="2"/>
  <c r="U10" i="2"/>
  <c r="V10" i="2"/>
  <c r="W10" i="2" s="1"/>
  <c r="Z10" i="2" s="1"/>
  <c r="AA10" i="2" s="1"/>
  <c r="Y10" i="2"/>
  <c r="J11" i="2"/>
  <c r="K11" i="2" s="1"/>
  <c r="L11" i="2" s="1"/>
  <c r="S11" i="2"/>
  <c r="T11" i="2"/>
  <c r="U11" i="2"/>
  <c r="V11" i="2"/>
  <c r="W11" i="2"/>
  <c r="Z11" i="2" s="1"/>
  <c r="AA11" i="2" s="1"/>
  <c r="Y11" i="2"/>
  <c r="J12" i="2"/>
  <c r="K12" i="2"/>
  <c r="L12" i="2" s="1"/>
  <c r="S12" i="2"/>
  <c r="T12" i="2"/>
  <c r="U12" i="2" s="1"/>
  <c r="V12" i="2"/>
  <c r="W12" i="2"/>
  <c r="Y12" i="2"/>
  <c r="Z12" i="2" s="1"/>
  <c r="AA12" i="2" s="1"/>
  <c r="J13" i="2"/>
  <c r="K13" i="2" s="1"/>
  <c r="L13" i="2" s="1"/>
  <c r="S13" i="2"/>
  <c r="T13" i="2"/>
  <c r="U13" i="2" s="1"/>
  <c r="V13" i="2"/>
  <c r="W13" i="2"/>
  <c r="Y13" i="2"/>
  <c r="J14" i="2"/>
  <c r="K14" i="2"/>
  <c r="L14" i="2"/>
  <c r="S14" i="2"/>
  <c r="T14" i="2"/>
  <c r="U14" i="2"/>
  <c r="V14" i="2"/>
  <c r="W14" i="2" s="1"/>
  <c r="Z14" i="2" s="1"/>
  <c r="AA14" i="2" s="1"/>
  <c r="Y14" i="2"/>
  <c r="J15" i="2"/>
  <c r="K15" i="2" s="1"/>
  <c r="L15" i="2"/>
  <c r="S15" i="2"/>
  <c r="T15" i="2"/>
  <c r="U15" i="2"/>
  <c r="V15" i="2"/>
  <c r="W15" i="2" s="1"/>
  <c r="Z15" i="2" s="1"/>
  <c r="AA15" i="2" s="1"/>
  <c r="Y15" i="2"/>
  <c r="J16" i="2"/>
  <c r="K16" i="2"/>
  <c r="L16" i="2" s="1"/>
  <c r="S16" i="2"/>
  <c r="T16" i="2"/>
  <c r="U16" i="2" s="1"/>
  <c r="V16" i="2"/>
  <c r="W16" i="2" s="1"/>
  <c r="Y16" i="2"/>
  <c r="J17" i="2"/>
  <c r="K17" i="2"/>
  <c r="L17" i="2"/>
  <c r="S17" i="2"/>
  <c r="T17" i="2"/>
  <c r="U17" i="2"/>
  <c r="V17" i="2"/>
  <c r="W17" i="2"/>
  <c r="Y17" i="2"/>
  <c r="Z17" i="2"/>
  <c r="AA17" i="2" s="1"/>
  <c r="J18" i="2"/>
  <c r="K18" i="2"/>
  <c r="L18" i="2" s="1"/>
  <c r="S18" i="2"/>
  <c r="T18" i="2"/>
  <c r="U18" i="2" s="1"/>
  <c r="Z18" i="2" s="1"/>
  <c r="AA18" i="2" s="1"/>
  <c r="V18" i="2"/>
  <c r="W18" i="2" s="1"/>
  <c r="Y18" i="2"/>
  <c r="J19" i="2"/>
  <c r="K19" i="2" s="1"/>
  <c r="L19" i="2" s="1"/>
  <c r="S19" i="2"/>
  <c r="T19" i="2"/>
  <c r="U19" i="2"/>
  <c r="V19" i="2"/>
  <c r="W19" i="2"/>
  <c r="Z19" i="2" s="1"/>
  <c r="AA19" i="2" s="1"/>
  <c r="Y19" i="2"/>
  <c r="J20" i="2"/>
  <c r="K20" i="2"/>
  <c r="L20" i="2" s="1"/>
  <c r="S20" i="2"/>
  <c r="T20" i="2"/>
  <c r="U20" i="2" s="1"/>
  <c r="V20" i="2"/>
  <c r="W20" i="2"/>
  <c r="Y20" i="2"/>
  <c r="Z20" i="2" s="1"/>
  <c r="AA20" i="2" s="1"/>
  <c r="J21" i="2"/>
  <c r="K21" i="2" s="1"/>
  <c r="L21" i="2" s="1"/>
  <c r="S21" i="2"/>
  <c r="T21" i="2"/>
  <c r="U21" i="2" s="1"/>
  <c r="V21" i="2"/>
  <c r="W21" i="2"/>
  <c r="Y21" i="2"/>
  <c r="J22" i="2"/>
  <c r="K22" i="2"/>
  <c r="L22" i="2"/>
  <c r="S22" i="2"/>
  <c r="T22" i="2"/>
  <c r="U22" i="2"/>
  <c r="V22" i="2"/>
  <c r="W22" i="2" s="1"/>
  <c r="Z22" i="2" s="1"/>
  <c r="AA22" i="2" s="1"/>
  <c r="Y22" i="2"/>
  <c r="J23" i="2"/>
  <c r="K23" i="2" s="1"/>
  <c r="L23" i="2"/>
  <c r="S23" i="2"/>
  <c r="T23" i="2"/>
  <c r="U23" i="2"/>
  <c r="V23" i="2"/>
  <c r="W23" i="2" s="1"/>
  <c r="Z23" i="2" s="1"/>
  <c r="AA23" i="2" s="1"/>
  <c r="Y23" i="2"/>
  <c r="J24" i="2"/>
  <c r="K24" i="2"/>
  <c r="L24" i="2" s="1"/>
  <c r="S24" i="2"/>
  <c r="T24" i="2"/>
  <c r="U24" i="2" s="1"/>
  <c r="V24" i="2"/>
  <c r="W24" i="2" s="1"/>
  <c r="Y24" i="2"/>
  <c r="J25" i="2"/>
  <c r="K25" i="2"/>
  <c r="L25" i="2"/>
  <c r="S25" i="2"/>
  <c r="T25" i="2"/>
  <c r="U25" i="2"/>
  <c r="V25" i="2"/>
  <c r="W25" i="2"/>
  <c r="Y25" i="2"/>
  <c r="Z25" i="2"/>
  <c r="AA25" i="2" s="1"/>
  <c r="J26" i="2"/>
  <c r="K26" i="2"/>
  <c r="L26" i="2" s="1"/>
  <c r="S26" i="2"/>
  <c r="T26" i="2"/>
  <c r="U26" i="2" s="1"/>
  <c r="Z26" i="2" s="1"/>
  <c r="AA26" i="2" s="1"/>
  <c r="V26" i="2"/>
  <c r="W26" i="2" s="1"/>
  <c r="Y26" i="2"/>
  <c r="J27" i="2"/>
  <c r="K27" i="2" s="1"/>
  <c r="L27" i="2" s="1"/>
  <c r="S27" i="2"/>
  <c r="T27" i="2"/>
  <c r="U27" i="2"/>
  <c r="V27" i="2"/>
  <c r="W27" i="2"/>
  <c r="Z27" i="2" s="1"/>
  <c r="AA27" i="2" s="1"/>
  <c r="Y27" i="2"/>
  <c r="J28" i="2"/>
  <c r="K28" i="2"/>
  <c r="L28" i="2" s="1"/>
  <c r="S28" i="2"/>
  <c r="T28" i="2"/>
  <c r="U28" i="2" s="1"/>
  <c r="V28" i="2"/>
  <c r="W28" i="2"/>
  <c r="Y28" i="2"/>
  <c r="Z28" i="2" s="1"/>
  <c r="AA28" i="2" s="1"/>
  <c r="J29" i="2"/>
  <c r="K29" i="2" s="1"/>
  <c r="L29" i="2" s="1"/>
  <c r="S29" i="2"/>
  <c r="T29" i="2"/>
  <c r="U29" i="2" s="1"/>
  <c r="V29" i="2"/>
  <c r="W29" i="2"/>
  <c r="Y29" i="2"/>
  <c r="Z29" i="2" s="1"/>
  <c r="AA29" i="2" s="1"/>
  <c r="J30" i="2"/>
  <c r="K30" i="2"/>
  <c r="L30" i="2"/>
  <c r="S30" i="2"/>
  <c r="T30" i="2"/>
  <c r="U30" i="2"/>
  <c r="V30" i="2"/>
  <c r="W30" i="2" s="1"/>
  <c r="Z30" i="2" s="1"/>
  <c r="AA30" i="2" s="1"/>
  <c r="Y30" i="2"/>
  <c r="J31" i="2"/>
  <c r="K31" i="2" s="1"/>
  <c r="L31" i="2"/>
  <c r="S31" i="2"/>
  <c r="T31" i="2"/>
  <c r="U31" i="2"/>
  <c r="V31" i="2"/>
  <c r="W31" i="2" s="1"/>
  <c r="Z31" i="2" s="1"/>
  <c r="AA31" i="2" s="1"/>
  <c r="Y31" i="2"/>
  <c r="J32" i="2"/>
  <c r="K32" i="2"/>
  <c r="L32" i="2" s="1"/>
  <c r="S32" i="2"/>
  <c r="T32" i="2"/>
  <c r="U32" i="2" s="1"/>
  <c r="V32" i="2"/>
  <c r="W32" i="2" s="1"/>
  <c r="Y32" i="2"/>
  <c r="J33" i="2"/>
  <c r="K33" i="2"/>
  <c r="L33" i="2"/>
  <c r="S33" i="2"/>
  <c r="T33" i="2"/>
  <c r="U33" i="2"/>
  <c r="V33" i="2"/>
  <c r="W33" i="2"/>
  <c r="Y33" i="2"/>
  <c r="Z33" i="2"/>
  <c r="AA33" i="2" s="1"/>
  <c r="J34" i="2"/>
  <c r="K34" i="2"/>
  <c r="L34" i="2" s="1"/>
  <c r="S34" i="2"/>
  <c r="T34" i="2"/>
  <c r="U34" i="2" s="1"/>
  <c r="Z34" i="2" s="1"/>
  <c r="AA34" i="2" s="1"/>
  <c r="V34" i="2"/>
  <c r="W34" i="2" s="1"/>
  <c r="Y34" i="2"/>
  <c r="Z21" i="2" l="1"/>
  <c r="AA21" i="2" s="1"/>
  <c r="L35" i="2"/>
  <c r="Z13" i="2"/>
  <c r="AA13" i="2" s="1"/>
  <c r="Z9" i="2"/>
  <c r="AA9" i="2" s="1"/>
  <c r="AG4" i="2"/>
  <c r="AB5" i="2"/>
  <c r="Z32" i="2"/>
  <c r="AA32" i="2" s="1"/>
  <c r="Z24" i="2"/>
  <c r="AA24" i="2" s="1"/>
  <c r="Z16" i="2"/>
  <c r="AA16" i="2" s="1"/>
  <c r="M7" i="2"/>
  <c r="Z8" i="2"/>
  <c r="AA8" i="2" s="1"/>
  <c r="AA35" i="2" s="1"/>
  <c r="AF7" i="2" l="1"/>
  <c r="M8" i="2"/>
  <c r="AB6" i="2"/>
  <c r="AG5" i="2"/>
  <c r="AB7" i="2" l="1"/>
  <c r="AG6" i="2"/>
  <c r="M9" i="2"/>
  <c r="AF8" i="2"/>
  <c r="AF9" i="2" l="1"/>
  <c r="M10" i="2"/>
  <c r="AG7" i="2"/>
  <c r="AB8" i="2"/>
  <c r="AG8" i="2" l="1"/>
  <c r="AB9" i="2"/>
  <c r="AF10" i="2"/>
  <c r="M11" i="2"/>
  <c r="AF11" i="2" l="1"/>
  <c r="M12" i="2"/>
  <c r="AB10" i="2"/>
  <c r="AG9" i="2"/>
  <c r="AG10" i="2" l="1"/>
  <c r="AB11" i="2"/>
  <c r="M13" i="2"/>
  <c r="AF12" i="2"/>
  <c r="AF13" i="2" l="1"/>
  <c r="M14" i="2"/>
  <c r="AB12" i="2"/>
  <c r="AG11" i="2"/>
  <c r="AG12" i="2" l="1"/>
  <c r="AB13" i="2"/>
  <c r="AF14" i="2"/>
  <c r="M15" i="2"/>
  <c r="AF15" i="2" l="1"/>
  <c r="M16" i="2"/>
  <c r="AB14" i="2"/>
  <c r="AG13" i="2"/>
  <c r="AG14" i="2" l="1"/>
  <c r="AB15" i="2"/>
  <c r="M17" i="2"/>
  <c r="AF16" i="2"/>
  <c r="AF17" i="2" l="1"/>
  <c r="M18" i="2"/>
  <c r="AG15" i="2"/>
  <c r="AB16" i="2"/>
  <c r="AG16" i="2" l="1"/>
  <c r="AB17" i="2"/>
  <c r="AF18" i="2"/>
  <c r="M19" i="2"/>
  <c r="AF19" i="2" l="1"/>
  <c r="M20" i="2"/>
  <c r="AB18" i="2"/>
  <c r="AG17" i="2"/>
  <c r="AG18" i="2" l="1"/>
  <c r="AB19" i="2"/>
  <c r="M21" i="2"/>
  <c r="AF20" i="2"/>
  <c r="AF21" i="2" l="1"/>
  <c r="M22" i="2"/>
  <c r="AB20" i="2"/>
  <c r="AG19" i="2"/>
  <c r="AG20" i="2" l="1"/>
  <c r="AB21" i="2"/>
  <c r="AF22" i="2"/>
  <c r="M23" i="2"/>
  <c r="AF23" i="2" l="1"/>
  <c r="M24" i="2"/>
  <c r="AB22" i="2"/>
  <c r="AG21" i="2"/>
  <c r="AG22" i="2" l="1"/>
  <c r="AB23" i="2"/>
  <c r="M25" i="2"/>
  <c r="AF24" i="2"/>
  <c r="AF25" i="2" l="1"/>
  <c r="M26" i="2"/>
  <c r="AG23" i="2"/>
  <c r="AB24" i="2"/>
  <c r="AG24" i="2" l="1"/>
  <c r="AB25" i="2"/>
  <c r="AF26" i="2"/>
  <c r="M27" i="2"/>
  <c r="AF27" i="2" l="1"/>
  <c r="M28" i="2"/>
  <c r="AB26" i="2"/>
  <c r="AG25" i="2"/>
  <c r="AG26" i="2" l="1"/>
  <c r="AB27" i="2"/>
  <c r="M29" i="2"/>
  <c r="AF28" i="2"/>
  <c r="AF29" i="2" l="1"/>
  <c r="M30" i="2"/>
  <c r="AB28" i="2"/>
  <c r="AG27" i="2"/>
  <c r="AG28" i="2" l="1"/>
  <c r="AB29" i="2"/>
  <c r="AF30" i="2"/>
  <c r="M31" i="2"/>
  <c r="AF31" i="2" l="1"/>
  <c r="M32" i="2"/>
  <c r="AB30" i="2"/>
  <c r="AG29" i="2"/>
  <c r="AG30" i="2" l="1"/>
  <c r="AB31" i="2"/>
  <c r="M33" i="2"/>
  <c r="AF32" i="2"/>
  <c r="AF33" i="2" l="1"/>
  <c r="M34" i="2"/>
  <c r="AF34" i="2" s="1"/>
  <c r="AG31" i="2"/>
  <c r="AB32" i="2"/>
  <c r="AG32" i="2" l="1"/>
  <c r="AB33" i="2"/>
  <c r="AB34" i="2" l="1"/>
  <c r="AG34" i="2" s="1"/>
  <c r="AG33" i="2"/>
</calcChain>
</file>

<file path=xl/comments1.xml><?xml version="1.0" encoding="utf-8"?>
<comments xmlns="http://schemas.openxmlformats.org/spreadsheetml/2006/main">
  <authors>
    <author>Dermot Kehily</author>
  </authors>
  <commentList>
    <comment ref="AF3" authorId="0" shapeId="0">
      <text>
        <r>
          <rPr>
            <b/>
            <sz val="9"/>
            <color indexed="81"/>
            <rFont val="Tahoma"/>
            <family val="2"/>
          </rPr>
          <t>Dermot Kehily: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<sst xmlns="http://schemas.openxmlformats.org/spreadsheetml/2006/main" count="39" uniqueCount="22">
  <si>
    <t>LCC</t>
  </si>
  <si>
    <t>System with</t>
  </si>
  <si>
    <t>Do Not Install</t>
  </si>
  <si>
    <t>YEAR</t>
  </si>
  <si>
    <t>Cumulative Present Value</t>
  </si>
  <si>
    <t xml:space="preserve">Present Value </t>
  </si>
  <si>
    <t>Escalated Total Costs</t>
  </si>
  <si>
    <t>Escalated Water Charges</t>
  </si>
  <si>
    <t>Water charges</t>
  </si>
  <si>
    <t>Escalated Running Costs</t>
  </si>
  <si>
    <t>Running costs</t>
  </si>
  <si>
    <t>Escaleted Replacement Costs</t>
  </si>
  <si>
    <t>Replacement</t>
  </si>
  <si>
    <t>Escalated Maintenance</t>
  </si>
  <si>
    <t>Maintenance cost</t>
  </si>
  <si>
    <t>Capital cost</t>
  </si>
  <si>
    <t xml:space="preserve">Total Present Value </t>
  </si>
  <si>
    <t>Escalation</t>
  </si>
  <si>
    <t>Yearly Comparison of NPV's (Cumulated)</t>
  </si>
  <si>
    <t>Discount Rate</t>
  </si>
  <si>
    <t>Option 2: Install a Rainwater Harvesting system with U.V. Sterilisation</t>
  </si>
  <si>
    <t>Option 1: Dont Install a Rainwater Harvesting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</si>
</sst>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/>
    <xf numFmtId="2" fontId="2" fillId="0" borderId="0" xfId="1" applyNumberFormat="1" applyFont="1"/>
    <xf numFmtId="4" fontId="1" fillId="0" borderId="1" xfId="1" applyNumberFormat="1" applyFill="1" applyBorder="1"/>
    <xf numFmtId="0" fontId="1" fillId="0" borderId="1" xfId="1" applyFill="1" applyBorder="1" applyAlignment="1">
      <alignment horizontal="left"/>
    </xf>
    <xf numFmtId="0" fontId="1" fillId="0" borderId="2" xfId="1" applyBorder="1" applyAlignment="1">
      <alignment horizontal="left"/>
    </xf>
    <xf numFmtId="0" fontId="1" fillId="2" borderId="1" xfId="1" applyFill="1" applyBorder="1" applyAlignment="1">
      <alignment horizontal="left"/>
    </xf>
    <xf numFmtId="2" fontId="1" fillId="2" borderId="1" xfId="1" applyNumberFormat="1" applyFill="1" applyBorder="1" applyAlignment="1">
      <alignment horizontal="left"/>
    </xf>
    <xf numFmtId="164" fontId="1" fillId="2" borderId="1" xfId="1" applyNumberFormat="1" applyFill="1" applyBorder="1" applyAlignment="1">
      <alignment horizontal="left"/>
    </xf>
    <xf numFmtId="2" fontId="1" fillId="3" borderId="1" xfId="1" applyNumberFormat="1" applyFill="1" applyBorder="1" applyAlignment="1">
      <alignment horizontal="left"/>
    </xf>
    <xf numFmtId="0" fontId="1" fillId="0" borderId="1" xfId="1" applyBorder="1" applyAlignment="1">
      <alignment horizontal="left"/>
    </xf>
    <xf numFmtId="2" fontId="1" fillId="3" borderId="2" xfId="1" applyNumberFormat="1" applyFill="1" applyBorder="1" applyAlignment="1">
      <alignment horizontal="left"/>
    </xf>
    <xf numFmtId="2" fontId="1" fillId="0" borderId="1" xfId="1" applyNumberFormat="1" applyBorder="1" applyAlignment="1">
      <alignment horizontal="left"/>
    </xf>
    <xf numFmtId="4" fontId="1" fillId="0" borderId="2" xfId="1" applyNumberFormat="1" applyFill="1" applyBorder="1"/>
    <xf numFmtId="0" fontId="1" fillId="0" borderId="2" xfId="1" applyFill="1" applyBorder="1" applyAlignment="1">
      <alignment horizontal="left"/>
    </xf>
    <xf numFmtId="0" fontId="1" fillId="2" borderId="2" xfId="1" applyFill="1" applyBorder="1" applyAlignment="1">
      <alignment horizontal="left"/>
    </xf>
    <xf numFmtId="2" fontId="1" fillId="2" borderId="2" xfId="1" applyNumberFormat="1" applyFill="1" applyBorder="1" applyAlignment="1">
      <alignment horizontal="left"/>
    </xf>
    <xf numFmtId="164" fontId="1" fillId="2" borderId="2" xfId="1" applyNumberFormat="1" applyFill="1" applyBorder="1" applyAlignment="1">
      <alignment horizontal="left"/>
    </xf>
    <xf numFmtId="2" fontId="1" fillId="0" borderId="2" xfId="1" applyNumberFormat="1" applyBorder="1" applyAlignment="1">
      <alignment horizontal="left"/>
    </xf>
    <xf numFmtId="0" fontId="1" fillId="0" borderId="3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2" fontId="2" fillId="2" borderId="3" xfId="1" applyNumberFormat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2" fontId="1" fillId="2" borderId="3" xfId="1" applyNumberForma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1" fillId="0" borderId="3" xfId="1" applyBorder="1" applyAlignment="1">
      <alignment horizontal="left"/>
    </xf>
    <xf numFmtId="2" fontId="1" fillId="0" borderId="3" xfId="1" applyNumberFormat="1" applyBorder="1" applyAlignment="1">
      <alignment horizontal="left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" fillId="0" borderId="2" xfId="1" applyFill="1" applyBorder="1"/>
    <xf numFmtId="0" fontId="2" fillId="4" borderId="3" xfId="1" applyFont="1" applyFill="1" applyBorder="1" applyAlignment="1">
      <alignment horizontal="center" vertical="center" wrapText="1"/>
    </xf>
    <xf numFmtId="2" fontId="2" fillId="4" borderId="3" xfId="1" applyNumberFormat="1" applyFont="1" applyFill="1" applyBorder="1" applyAlignment="1">
      <alignment horizontal="center" vertical="center" wrapText="1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10" fontId="1" fillId="0" borderId="0" xfId="1" applyNumberFormat="1" applyBorder="1"/>
    <xf numFmtId="10" fontId="2" fillId="5" borderId="5" xfId="1" applyNumberFormat="1" applyFont="1" applyFill="1" applyBorder="1"/>
    <xf numFmtId="0" fontId="2" fillId="5" borderId="6" xfId="1" applyFont="1" applyFill="1" applyBorder="1"/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9" fontId="1" fillId="0" borderId="0" xfId="1" applyNumberFormat="1" applyBorder="1"/>
    <xf numFmtId="10" fontId="2" fillId="5" borderId="11" xfId="1" applyNumberFormat="1" applyFont="1" applyFill="1" applyBorder="1"/>
    <xf numFmtId="0" fontId="2" fillId="5" borderId="9" xfId="1" applyFont="1" applyFill="1" applyBorder="1"/>
    <xf numFmtId="0" fontId="1" fillId="5" borderId="9" xfId="1" applyFill="1" applyBorder="1"/>
    <xf numFmtId="0" fontId="3" fillId="5" borderId="10" xfId="1" applyFont="1" applyFill="1" applyBorder="1"/>
    <xf numFmtId="0" fontId="4" fillId="5" borderId="10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78937007874016"/>
          <c:y val="0.17634259259259263"/>
          <c:w val="0.8269884076990375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'LCC Excer 2'!$AF$3</c:f>
              <c:strCache>
                <c:ptCount val="1"/>
                <c:pt idx="0">
                  <c:v>Do Not Install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'LCC Excer 2'!$AF$4:$AF$34</c:f>
              <c:numCache>
                <c:formatCode>#,##0.00</c:formatCode>
                <c:ptCount val="31"/>
                <c:pt idx="0">
                  <c:v>0</c:v>
                </c:pt>
                <c:pt idx="1">
                  <c:v>637.61904761904759</c:v>
                </c:pt>
                <c:pt idx="2">
                  <c:v>1263.0929705215417</c:v>
                </c:pt>
                <c:pt idx="3">
                  <c:v>1876.6531044163694</c:v>
                </c:pt>
                <c:pt idx="4">
                  <c:v>2478.5263786179621</c:v>
                </c:pt>
                <c:pt idx="5">
                  <c:v>3068.9353999776199</c:v>
                </c:pt>
                <c:pt idx="6">
                  <c:v>3648.0985352161415</c:v>
                </c:pt>
                <c:pt idx="7">
                  <c:v>4216.2299916882148</c:v>
                </c:pt>
                <c:pt idx="8">
                  <c:v>4773.5398966084394</c:v>
                </c:pt>
                <c:pt idx="9">
                  <c:v>5320.2343747682789</c:v>
                </c:pt>
                <c:pt idx="10">
                  <c:v>5856.5156247726927</c:v>
                </c:pt>
                <c:pt idx="11">
                  <c:v>6382.5819938246414</c:v>
                </c:pt>
                <c:pt idx="12">
                  <c:v>6898.6280510851238</c:v>
                </c:pt>
                <c:pt idx="13">
                  <c:v>7404.8446596358826</c:v>
                </c:pt>
                <c:pt idx="14">
                  <c:v>7901.4190470713893</c:v>
                </c:pt>
                <c:pt idx="15">
                  <c:v>8388.5348747462194</c:v>
                </c:pt>
                <c:pt idx="16">
                  <c:v>8866.3723057034349</c:v>
                </c:pt>
                <c:pt idx="17">
                  <c:v>9335.1080713090832</c:v>
                </c:pt>
                <c:pt idx="18">
                  <c:v>9794.9155366174818</c:v>
                </c:pt>
                <c:pt idx="19">
                  <c:v>10245.964764491435</c:v>
                </c:pt>
                <c:pt idx="20">
                  <c:v>10688.422578501122</c:v>
                </c:pt>
                <c:pt idx="21">
                  <c:v>11122.45262462491</c:v>
                </c:pt>
                <c:pt idx="22">
                  <c:v>11548.215431774912</c:v>
                </c:pt>
                <c:pt idx="23">
                  <c:v>11965.868471169675</c:v>
                </c:pt>
                <c:pt idx="24">
                  <c:v>12375.566214575967</c:v>
                </c:pt>
                <c:pt idx="25">
                  <c:v>12777.460191441187</c:v>
                </c:pt>
                <c:pt idx="26">
                  <c:v>13171.699044937544</c:v>
                </c:pt>
                <c:pt idx="27">
                  <c:v>13558.428586938733</c:v>
                </c:pt>
                <c:pt idx="28">
                  <c:v>13937.791851949423</c:v>
                </c:pt>
                <c:pt idx="29">
                  <c:v>14309.929150007529</c:v>
                </c:pt>
                <c:pt idx="30">
                  <c:v>14674.978118578814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C-4938-9DFC-682542F5C575}"/>
            </c:ext>
          </c:extLst>
        </c:ser>
        <c:ser>
          <c:idx val="1"/>
          <c:order val="1"/>
          <c:tx>
            <c:strRef>
              <c:f>'LCC Excer 2'!$AG$3</c:f>
              <c:strCache>
                <c:ptCount val="1"/>
                <c:pt idx="0">
                  <c:v>System with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'LCC Excer 2'!$AG$4:$AG$34</c:f>
              <c:numCache>
                <c:formatCode>#,##0.00</c:formatCode>
                <c:ptCount val="31"/>
                <c:pt idx="0">
                  <c:v>5400</c:v>
                </c:pt>
                <c:pt idx="1">
                  <c:v>5664.8571428571431</c:v>
                </c:pt>
                <c:pt idx="2">
                  <c:v>5972.7827664399092</c:v>
                </c:pt>
                <c:pt idx="3">
                  <c:v>6227.6462066731456</c:v>
                </c:pt>
                <c:pt idx="4">
                  <c:v>6531.3607204241034</c:v>
                </c:pt>
                <c:pt idx="5">
                  <c:v>6776.6075446811919</c:v>
                </c:pt>
                <c:pt idx="6">
                  <c:v>7462.6931048868246</c:v>
                </c:pt>
                <c:pt idx="7">
                  <c:v>7698.6861714213783</c:v>
                </c:pt>
                <c:pt idx="8">
                  <c:v>7973.0541246128732</c:v>
                </c:pt>
                <c:pt idx="9">
                  <c:v>8200.1426001561904</c:v>
                </c:pt>
                <c:pt idx="10">
                  <c:v>8470.7583693891866</c:v>
                </c:pt>
                <c:pt idx="11">
                  <c:v>8689.2782457646117</c:v>
                </c:pt>
                <c:pt idx="12">
                  <c:v>9300.5943443654905</c:v>
                </c:pt>
                <c:pt idx="13">
                  <c:v>9510.8689356096529</c:v>
                </c:pt>
                <c:pt idx="14">
                  <c:v>9755.3363263471329</c:v>
                </c:pt>
                <c:pt idx="15">
                  <c:v>9957.6767470736013</c:v>
                </c:pt>
                <c:pt idx="16">
                  <c:v>10198.800866079704</c:v>
                </c:pt>
                <c:pt idx="17">
                  <c:v>10393.506491792819</c:v>
                </c:pt>
                <c:pt idx="18">
                  <c:v>10938.201489158153</c:v>
                </c:pt>
                <c:pt idx="19">
                  <c:v>11125.560399198102</c:v>
                </c:pt>
                <c:pt idx="20">
                  <c:v>11343.385784556718</c:v>
                </c:pt>
                <c:pt idx="21">
                  <c:v>11523.675188331215</c:v>
                </c:pt>
                <c:pt idx="22">
                  <c:v>11738.521651016139</c:v>
                </c:pt>
                <c:pt idx="23">
                  <c:v>11912.008298149349</c:v>
                </c:pt>
                <c:pt idx="24">
                  <c:v>12397.342548030649</c:v>
                </c:pt>
                <c:pt idx="25">
                  <c:v>12564.283123036201</c:v>
                </c:pt>
                <c:pt idx="26">
                  <c:v>12758.369943219022</c:v>
                </c:pt>
                <c:pt idx="27">
                  <c:v>12919.011445281054</c:v>
                </c:pt>
                <c:pt idx="28">
                  <c:v>13110.443985163372</c:v>
                </c:pt>
                <c:pt idx="29">
                  <c:v>13265.024093587508</c:v>
                </c:pt>
                <c:pt idx="30">
                  <c:v>13697.466717895029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C-4938-9DFC-682542F5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014047"/>
        <c:axId val="1330629695"/>
      </c:lineChart>
      <c:catAx>
        <c:axId val="111501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629695"/>
        <c:crosses val="autoZero"/>
        <c:auto val="1"/>
        <c:lblAlgn val="ctr"/>
        <c:lblOffset val="100"/>
        <c:noMultiLvlLbl val="0"/>
      </c:catAx>
      <c:valAx>
        <c:axId val="133062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01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84665</xdr:colOff>
      <xdr:row>37</xdr:row>
      <xdr:rowOff>131233</xdr:rowOff>
    </xdr:from>
    <xdr:to>
      <xdr:col>30</xdr:col>
      <xdr:colOff>507999</xdr:colOff>
      <xdr:row>57</xdr:row>
      <xdr:rowOff>105833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mot.kehily/OneDrive%20-%20Technological%20University%20Dublin/TOPICS/LCC/New%20Project%20_%20Tutorial%20in%20LCC/LCC%20tuto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ehily\My%20Documents\Dermots%20%20Documents\My%20Dropbox\KSN%20Project\Sandwell_Schools_4DC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ermot.kehily\My%20Documents\My%20Dropbox\KSN%20Project\Sandwell_Schools_4D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1"/>
      <sheetName val="Single  wE"/>
      <sheetName val="Series"/>
      <sheetName val="Cash Flow"/>
      <sheetName val="LCC Excer 1"/>
      <sheetName val="LCC Ex 3 Real"/>
      <sheetName val="LCC Ex 3 Nominal"/>
      <sheetName val="LCC Ex 3 PV"/>
      <sheetName val="Base Cost FM "/>
      <sheetName val="Base Cost Life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6"/>
  <sheetViews>
    <sheetView tabSelected="1" zoomScale="90" zoomScaleNormal="90" workbookViewId="0">
      <selection activeCell="K37" sqref="K37"/>
    </sheetView>
  </sheetViews>
  <sheetFormatPr defaultRowHeight="15" x14ac:dyDescent="0.25"/>
  <cols>
    <col min="1" max="1" width="9.140625" style="1"/>
    <col min="2" max="2" width="8.140625" style="1" bestFit="1" customWidth="1"/>
    <col min="3" max="3" width="12.85546875" style="1" bestFit="1" customWidth="1"/>
    <col min="4" max="11" width="9.140625" style="1"/>
    <col min="12" max="12" width="10.42578125" style="1" bestFit="1" customWidth="1"/>
    <col min="13" max="13" width="13.42578125" style="1" customWidth="1"/>
    <col min="14" max="23" width="9.140625" style="1"/>
    <col min="24" max="25" width="9.28515625" style="1" bestFit="1" customWidth="1"/>
    <col min="26" max="26" width="9.140625" style="1"/>
    <col min="27" max="27" width="9.28515625" style="1" bestFit="1" customWidth="1"/>
    <col min="28" max="28" width="13" style="1" customWidth="1"/>
    <col min="29" max="31" width="9.140625" style="1"/>
    <col min="32" max="32" width="15.42578125" style="1" customWidth="1"/>
    <col min="33" max="33" width="16.140625" style="1" customWidth="1"/>
    <col min="34" max="16384" width="9.140625" style="1"/>
  </cols>
  <sheetData>
    <row r="1" spans="1:33" ht="18.75" x14ac:dyDescent="0.3">
      <c r="A1" s="47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4" t="s">
        <v>19</v>
      </c>
      <c r="N1" s="43">
        <v>0.05</v>
      </c>
      <c r="P1" s="46" t="s">
        <v>20</v>
      </c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4" t="s">
        <v>19</v>
      </c>
      <c r="AC1" s="43">
        <v>0.05</v>
      </c>
      <c r="AD1" s="42"/>
      <c r="AE1" s="41" t="s">
        <v>18</v>
      </c>
      <c r="AF1" s="40"/>
      <c r="AG1" s="39"/>
    </row>
    <row r="2" spans="1:33" x14ac:dyDescent="0.25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8" t="s">
        <v>17</v>
      </c>
      <c r="N2" s="37">
        <v>0.03</v>
      </c>
      <c r="P2" s="35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8" t="s">
        <v>17</v>
      </c>
      <c r="AC2" s="37">
        <v>0.03</v>
      </c>
      <c r="AD2" s="36"/>
      <c r="AE2" s="35"/>
      <c r="AF2" s="34"/>
      <c r="AG2" s="33"/>
    </row>
    <row r="3" spans="1:33" ht="75" customHeight="1" x14ac:dyDescent="0.25">
      <c r="A3" s="29" t="s">
        <v>3</v>
      </c>
      <c r="B3" s="31" t="s">
        <v>15</v>
      </c>
      <c r="C3" s="31" t="s">
        <v>14</v>
      </c>
      <c r="D3" s="32" t="s">
        <v>13</v>
      </c>
      <c r="E3" s="31" t="s">
        <v>12</v>
      </c>
      <c r="F3" s="31" t="s">
        <v>11</v>
      </c>
      <c r="G3" s="31" t="s">
        <v>10</v>
      </c>
      <c r="H3" s="31" t="s">
        <v>9</v>
      </c>
      <c r="I3" s="31" t="s">
        <v>8</v>
      </c>
      <c r="J3" s="31" t="s">
        <v>7</v>
      </c>
      <c r="K3" s="31" t="s">
        <v>6</v>
      </c>
      <c r="L3" s="31" t="s">
        <v>16</v>
      </c>
      <c r="M3" s="31" t="s">
        <v>4</v>
      </c>
      <c r="N3" s="31" t="s">
        <v>3</v>
      </c>
      <c r="P3" s="31" t="s">
        <v>3</v>
      </c>
      <c r="Q3" s="31" t="s">
        <v>15</v>
      </c>
      <c r="R3" s="31" t="s">
        <v>14</v>
      </c>
      <c r="S3" s="32" t="s">
        <v>13</v>
      </c>
      <c r="T3" s="31" t="s">
        <v>12</v>
      </c>
      <c r="U3" s="31" t="s">
        <v>11</v>
      </c>
      <c r="V3" s="31" t="s">
        <v>10</v>
      </c>
      <c r="W3" s="31" t="s">
        <v>9</v>
      </c>
      <c r="X3" s="31" t="s">
        <v>8</v>
      </c>
      <c r="Y3" s="31" t="s">
        <v>7</v>
      </c>
      <c r="Z3" s="31" t="s">
        <v>6</v>
      </c>
      <c r="AA3" s="31" t="s">
        <v>5</v>
      </c>
      <c r="AB3" s="31" t="s">
        <v>4</v>
      </c>
      <c r="AC3" s="31" t="s">
        <v>3</v>
      </c>
      <c r="AD3" s="30"/>
      <c r="AE3" s="29" t="s">
        <v>3</v>
      </c>
      <c r="AF3" s="28" t="s">
        <v>2</v>
      </c>
      <c r="AG3" s="28" t="s">
        <v>1</v>
      </c>
    </row>
    <row r="4" spans="1:33" x14ac:dyDescent="0.25">
      <c r="A4" s="26">
        <v>0</v>
      </c>
      <c r="B4" s="27"/>
      <c r="C4" s="27"/>
      <c r="D4" s="27"/>
      <c r="E4" s="27"/>
      <c r="F4" s="27"/>
      <c r="G4" s="27"/>
      <c r="H4" s="27"/>
      <c r="I4" s="26"/>
      <c r="J4" s="26"/>
      <c r="K4" s="26"/>
      <c r="L4" s="27"/>
      <c r="M4" s="27">
        <v>0</v>
      </c>
      <c r="N4" s="26">
        <v>0</v>
      </c>
      <c r="P4" s="26">
        <v>0</v>
      </c>
      <c r="Q4" s="25">
        <v>5400</v>
      </c>
      <c r="R4" s="21"/>
      <c r="S4" s="24"/>
      <c r="T4" s="21"/>
      <c r="U4" s="21"/>
      <c r="V4" s="21"/>
      <c r="W4" s="21"/>
      <c r="X4" s="21"/>
      <c r="Y4" s="21"/>
      <c r="Z4" s="23">
        <f>Q4</f>
        <v>5400</v>
      </c>
      <c r="AA4" s="22">
        <f>Z4</f>
        <v>5400</v>
      </c>
      <c r="AB4" s="22">
        <f>AA4</f>
        <v>5400</v>
      </c>
      <c r="AC4" s="21">
        <v>0</v>
      </c>
      <c r="AD4" s="6"/>
      <c r="AE4" s="20">
        <v>0</v>
      </c>
      <c r="AF4" s="14">
        <f>M4</f>
        <v>0</v>
      </c>
      <c r="AG4" s="14">
        <f>AB4</f>
        <v>5400</v>
      </c>
    </row>
    <row r="5" spans="1:33" x14ac:dyDescent="0.25">
      <c r="A5" s="6">
        <v>1</v>
      </c>
      <c r="B5" s="19"/>
      <c r="C5" s="19"/>
      <c r="D5" s="19"/>
      <c r="E5" s="19"/>
      <c r="F5" s="19"/>
      <c r="G5" s="19"/>
      <c r="H5" s="19"/>
      <c r="I5" s="12">
        <v>650</v>
      </c>
      <c r="J5" s="18">
        <f>POWER((1+$N$2),$A5)*I5</f>
        <v>669.5</v>
      </c>
      <c r="K5" s="17">
        <f>J5</f>
        <v>669.5</v>
      </c>
      <c r="L5" s="18">
        <f>POWER((1+$N$1),-$A5)*K5</f>
        <v>637.61904761904759</v>
      </c>
      <c r="M5" s="17">
        <f>M4+L5</f>
        <v>637.61904761904759</v>
      </c>
      <c r="N5" s="6">
        <v>1</v>
      </c>
      <c r="P5" s="6">
        <v>1</v>
      </c>
      <c r="Q5" s="6"/>
      <c r="R5" s="12">
        <v>100</v>
      </c>
      <c r="S5" s="18">
        <f>POWER((1+$AC$2),$P5)*R5</f>
        <v>103</v>
      </c>
      <c r="T5" s="12">
        <f>12+8</f>
        <v>20</v>
      </c>
      <c r="U5" s="18">
        <f>POWER((1+$AC$2),$P5)*T5</f>
        <v>20.6</v>
      </c>
      <c r="V5" s="12">
        <f>75+25</f>
        <v>100</v>
      </c>
      <c r="W5" s="18">
        <f>POWER((1+$AC$2),$P5)*V5</f>
        <v>103</v>
      </c>
      <c r="X5" s="12">
        <v>50</v>
      </c>
      <c r="Y5" s="18">
        <f>POWER((1+$AC$2),$P5)*X5</f>
        <v>51.5</v>
      </c>
      <c r="Z5" s="17">
        <f>Y5+W5+U5+S5</f>
        <v>278.10000000000002</v>
      </c>
      <c r="AA5" s="18">
        <f>POWER((1+$AC$1),-$P5)*Z5</f>
        <v>264.85714285714289</v>
      </c>
      <c r="AB5" s="17">
        <f>AB4+AA5</f>
        <v>5664.8571428571431</v>
      </c>
      <c r="AC5" s="16">
        <v>1</v>
      </c>
      <c r="AD5" s="6"/>
      <c r="AE5" s="15">
        <v>1</v>
      </c>
      <c r="AF5" s="14">
        <f>M5</f>
        <v>637.61904761904759</v>
      </c>
      <c r="AG5" s="14">
        <f>AB5</f>
        <v>5664.8571428571431</v>
      </c>
    </row>
    <row r="6" spans="1:33" x14ac:dyDescent="0.25">
      <c r="A6" s="6">
        <v>2</v>
      </c>
      <c r="B6" s="19"/>
      <c r="C6" s="19"/>
      <c r="D6" s="19"/>
      <c r="E6" s="19"/>
      <c r="F6" s="19"/>
      <c r="G6" s="19"/>
      <c r="H6" s="19"/>
      <c r="I6" s="12">
        <v>650</v>
      </c>
      <c r="J6" s="18">
        <f>POWER((1+$N$2),$A6)*I6</f>
        <v>689.58499999999992</v>
      </c>
      <c r="K6" s="17">
        <f>J6</f>
        <v>689.58499999999992</v>
      </c>
      <c r="L6" s="18">
        <f>POWER((1+$N$1),-$A6)*K6</f>
        <v>625.47392290249422</v>
      </c>
      <c r="M6" s="17">
        <f>M5+L6</f>
        <v>1263.0929705215417</v>
      </c>
      <c r="N6" s="6">
        <v>2</v>
      </c>
      <c r="P6" s="6">
        <v>2</v>
      </c>
      <c r="Q6" s="6"/>
      <c r="R6" s="12">
        <v>100</v>
      </c>
      <c r="S6" s="18">
        <f>POWER((1+$AC$2),$P6)*R6</f>
        <v>106.08999999999999</v>
      </c>
      <c r="T6" s="12">
        <f>12+8+50</f>
        <v>70</v>
      </c>
      <c r="U6" s="18">
        <f>POWER((1+$AC$2),$P6)*T6</f>
        <v>74.262999999999991</v>
      </c>
      <c r="V6" s="12">
        <f>75+25</f>
        <v>100</v>
      </c>
      <c r="W6" s="18">
        <f>POWER((1+$AC$2),$P6)*V6</f>
        <v>106.08999999999999</v>
      </c>
      <c r="X6" s="12">
        <v>50</v>
      </c>
      <c r="Y6" s="18">
        <f>POWER((1+$AC$2),$P6)*X6</f>
        <v>53.044999999999995</v>
      </c>
      <c r="Z6" s="17">
        <f>Y6+W6+U6+S6</f>
        <v>339.48799999999994</v>
      </c>
      <c r="AA6" s="18">
        <f>POWER((1+$AC$1),-$P6)*Z6</f>
        <v>307.92562358276638</v>
      </c>
      <c r="AB6" s="17">
        <f>AB5+AA6</f>
        <v>5972.7827664399092</v>
      </c>
      <c r="AC6" s="16">
        <v>2</v>
      </c>
      <c r="AD6" s="6"/>
      <c r="AE6" s="15">
        <v>2</v>
      </c>
      <c r="AF6" s="14">
        <f>M6</f>
        <v>1263.0929705215417</v>
      </c>
      <c r="AG6" s="14">
        <f>AB6</f>
        <v>5972.7827664399092</v>
      </c>
    </row>
    <row r="7" spans="1:33" x14ac:dyDescent="0.25">
      <c r="A7" s="6">
        <v>3</v>
      </c>
      <c r="B7" s="19"/>
      <c r="C7" s="19"/>
      <c r="D7" s="19"/>
      <c r="E7" s="19"/>
      <c r="F7" s="19"/>
      <c r="G7" s="19"/>
      <c r="H7" s="19"/>
      <c r="I7" s="12">
        <v>650</v>
      </c>
      <c r="J7" s="18">
        <f>POWER((1+$N$2),$A7)*I7</f>
        <v>710.27255000000002</v>
      </c>
      <c r="K7" s="17">
        <f>J7</f>
        <v>710.27255000000002</v>
      </c>
      <c r="L7" s="18">
        <f>POWER((1+$N$1),-$A7)*K7</f>
        <v>613.5601338948278</v>
      </c>
      <c r="M7" s="17">
        <f>M6+L7</f>
        <v>1876.6531044163694</v>
      </c>
      <c r="N7" s="6">
        <v>3</v>
      </c>
      <c r="P7" s="6">
        <v>3</v>
      </c>
      <c r="Q7" s="6"/>
      <c r="R7" s="12">
        <v>100</v>
      </c>
      <c r="S7" s="18">
        <f>POWER((1+$AC$2),$P7)*R7</f>
        <v>109.2727</v>
      </c>
      <c r="T7" s="12">
        <f>12+8</f>
        <v>20</v>
      </c>
      <c r="U7" s="18">
        <f>POWER((1+$AC$2),$P7)*T7</f>
        <v>21.85454</v>
      </c>
      <c r="V7" s="12">
        <f>75+25</f>
        <v>100</v>
      </c>
      <c r="W7" s="18">
        <f>POWER((1+$AC$2),$P7)*V7</f>
        <v>109.2727</v>
      </c>
      <c r="X7" s="12">
        <v>50</v>
      </c>
      <c r="Y7" s="18">
        <f>POWER((1+$AC$2),$P7)*X7</f>
        <v>54.63635</v>
      </c>
      <c r="Z7" s="17">
        <f>Y7+W7+U7+S7</f>
        <v>295.03629000000001</v>
      </c>
      <c r="AA7" s="18">
        <f>POWER((1+$AC$1),-$P7)*Z7</f>
        <v>254.86344023323613</v>
      </c>
      <c r="AB7" s="17">
        <f>AB6+AA7</f>
        <v>6227.6462066731456</v>
      </c>
      <c r="AC7" s="16">
        <v>3</v>
      </c>
      <c r="AD7" s="6"/>
      <c r="AE7" s="15">
        <v>3</v>
      </c>
      <c r="AF7" s="14">
        <f>M7</f>
        <v>1876.6531044163694</v>
      </c>
      <c r="AG7" s="14">
        <f>AB7</f>
        <v>6227.6462066731456</v>
      </c>
    </row>
    <row r="8" spans="1:33" x14ac:dyDescent="0.25">
      <c r="A8" s="6">
        <v>4</v>
      </c>
      <c r="B8" s="19"/>
      <c r="C8" s="19"/>
      <c r="D8" s="19"/>
      <c r="E8" s="19"/>
      <c r="F8" s="19"/>
      <c r="G8" s="19"/>
      <c r="H8" s="19"/>
      <c r="I8" s="12">
        <v>650</v>
      </c>
      <c r="J8" s="18">
        <f>POWER((1+$N$2),$A8)*I8</f>
        <v>731.58072649999997</v>
      </c>
      <c r="K8" s="17">
        <f>J8</f>
        <v>731.58072649999997</v>
      </c>
      <c r="L8" s="18">
        <f>POWER((1+$N$1),-$A8)*K8</f>
        <v>601.87327420159295</v>
      </c>
      <c r="M8" s="17">
        <f>M7+L8</f>
        <v>2478.5263786179621</v>
      </c>
      <c r="N8" s="6">
        <v>4</v>
      </c>
      <c r="P8" s="6">
        <v>4</v>
      </c>
      <c r="Q8" s="6"/>
      <c r="R8" s="12">
        <v>100</v>
      </c>
      <c r="S8" s="18">
        <f>POWER((1+$AC$2),$P8)*R8</f>
        <v>112.55088099999999</v>
      </c>
      <c r="T8" s="12">
        <f>12+(2*8)+50</f>
        <v>78</v>
      </c>
      <c r="U8" s="18">
        <f>POWER((1+$AC$2),$P8)*T8</f>
        <v>87.789687179999987</v>
      </c>
      <c r="V8" s="12">
        <f>75+25</f>
        <v>100</v>
      </c>
      <c r="W8" s="18">
        <f>POWER((1+$AC$2),$P8)*V8</f>
        <v>112.55088099999999</v>
      </c>
      <c r="X8" s="12">
        <v>50</v>
      </c>
      <c r="Y8" s="18">
        <f>POWER((1+$AC$2),$P8)*X8</f>
        <v>56.275440499999995</v>
      </c>
      <c r="Z8" s="17">
        <f>Y8+W8+U8+S8</f>
        <v>369.16688967999994</v>
      </c>
      <c r="AA8" s="18">
        <f>POWER((1+$AC$1),-$P8)*Z8</f>
        <v>303.71451375095762</v>
      </c>
      <c r="AB8" s="17">
        <f>AB7+AA8</f>
        <v>6531.3607204241034</v>
      </c>
      <c r="AC8" s="16">
        <v>4</v>
      </c>
      <c r="AD8" s="6"/>
      <c r="AE8" s="15">
        <v>4</v>
      </c>
      <c r="AF8" s="14">
        <f>M8</f>
        <v>2478.5263786179621</v>
      </c>
      <c r="AG8" s="14">
        <f>AB8</f>
        <v>6531.3607204241034</v>
      </c>
    </row>
    <row r="9" spans="1:33" x14ac:dyDescent="0.25">
      <c r="A9" s="6">
        <v>5</v>
      </c>
      <c r="B9" s="19"/>
      <c r="C9" s="19"/>
      <c r="D9" s="19"/>
      <c r="E9" s="19"/>
      <c r="F9" s="19"/>
      <c r="G9" s="19"/>
      <c r="H9" s="19"/>
      <c r="I9" s="12">
        <v>650</v>
      </c>
      <c r="J9" s="18">
        <f>POWER((1+$N$2),$A9)*I9</f>
        <v>753.52814829499994</v>
      </c>
      <c r="K9" s="17">
        <f>J9</f>
        <v>753.52814829499994</v>
      </c>
      <c r="L9" s="18">
        <f>POWER((1+$N$1),-$A9)*K9</f>
        <v>590.4090213596578</v>
      </c>
      <c r="M9" s="17">
        <f>M8+L9</f>
        <v>3068.9353999776199</v>
      </c>
      <c r="N9" s="6">
        <v>5</v>
      </c>
      <c r="P9" s="6">
        <v>5</v>
      </c>
      <c r="Q9" s="6"/>
      <c r="R9" s="12">
        <v>100</v>
      </c>
      <c r="S9" s="18">
        <f>POWER((1+$AC$2),$P9)*R9</f>
        <v>115.92740742999999</v>
      </c>
      <c r="T9" s="12">
        <f>12+8</f>
        <v>20</v>
      </c>
      <c r="U9" s="18">
        <f>POWER((1+$AC$2),$P9)*T9</f>
        <v>23.185481485999997</v>
      </c>
      <c r="V9" s="12">
        <f>75+25</f>
        <v>100</v>
      </c>
      <c r="W9" s="18">
        <f>POWER((1+$AC$2),$P9)*V9</f>
        <v>115.92740742999999</v>
      </c>
      <c r="X9" s="12">
        <v>50</v>
      </c>
      <c r="Y9" s="18">
        <f>POWER((1+$AC$2),$P9)*X9</f>
        <v>57.963703714999994</v>
      </c>
      <c r="Z9" s="17">
        <f>Y9+W9+U9+S9</f>
        <v>313.00400006099994</v>
      </c>
      <c r="AA9" s="18">
        <f>POWER((1+$AC$1),-$P9)*Z9</f>
        <v>245.24682425708858</v>
      </c>
      <c r="AB9" s="17">
        <f>AB8+AA9</f>
        <v>6776.6075446811919</v>
      </c>
      <c r="AC9" s="16">
        <v>5</v>
      </c>
      <c r="AD9" s="6"/>
      <c r="AE9" s="15">
        <v>5</v>
      </c>
      <c r="AF9" s="14">
        <f>M9</f>
        <v>3068.9353999776199</v>
      </c>
      <c r="AG9" s="14">
        <f>AB9</f>
        <v>6776.6075446811919</v>
      </c>
    </row>
    <row r="10" spans="1:33" x14ac:dyDescent="0.25">
      <c r="A10" s="6">
        <v>6</v>
      </c>
      <c r="B10" s="19"/>
      <c r="C10" s="19"/>
      <c r="D10" s="19"/>
      <c r="E10" s="19"/>
      <c r="F10" s="19"/>
      <c r="G10" s="19"/>
      <c r="H10" s="19"/>
      <c r="I10" s="12">
        <v>650</v>
      </c>
      <c r="J10" s="18">
        <f>POWER((1+$N$2),$A10)*I10</f>
        <v>776.13399274384994</v>
      </c>
      <c r="K10" s="17">
        <f>J10</f>
        <v>776.13399274384994</v>
      </c>
      <c r="L10" s="18">
        <f>POWER((1+$N$1),-$A10)*K10</f>
        <v>579.16313523852148</v>
      </c>
      <c r="M10" s="17">
        <f>M9+L10</f>
        <v>3648.0985352161415</v>
      </c>
      <c r="N10" s="6">
        <v>6</v>
      </c>
      <c r="P10" s="6">
        <v>6</v>
      </c>
      <c r="Q10" s="6"/>
      <c r="R10" s="12">
        <v>100</v>
      </c>
      <c r="S10" s="18">
        <f>POWER((1+$AC$2),$P10)*R10</f>
        <v>119.40522965289999</v>
      </c>
      <c r="T10" s="12">
        <f>12+8+50+450</f>
        <v>520</v>
      </c>
      <c r="U10" s="18">
        <f>POWER((1+$AC$2),$P10)*T10</f>
        <v>620.90719419507991</v>
      </c>
      <c r="V10" s="12">
        <f>75+25</f>
        <v>100</v>
      </c>
      <c r="W10" s="18">
        <f>POWER((1+$AC$2),$P10)*V10</f>
        <v>119.40522965289999</v>
      </c>
      <c r="X10" s="12">
        <v>50</v>
      </c>
      <c r="Y10" s="18">
        <f>POWER((1+$AC$2),$P10)*X10</f>
        <v>59.702614826449995</v>
      </c>
      <c r="Z10" s="17">
        <f>Y10+W10+U10+S10</f>
        <v>919.42026832732984</v>
      </c>
      <c r="AA10" s="18">
        <f>POWER((1+$AC$1),-$P10)*Z10</f>
        <v>686.08556020563299</v>
      </c>
      <c r="AB10" s="17">
        <f>AB9+AA10</f>
        <v>7462.6931048868246</v>
      </c>
      <c r="AC10" s="16">
        <v>6</v>
      </c>
      <c r="AD10" s="6"/>
      <c r="AE10" s="15">
        <v>6</v>
      </c>
      <c r="AF10" s="14">
        <f>M10</f>
        <v>3648.0985352161415</v>
      </c>
      <c r="AG10" s="14">
        <f>AB10</f>
        <v>7462.6931048868246</v>
      </c>
    </row>
    <row r="11" spans="1:33" x14ac:dyDescent="0.25">
      <c r="A11" s="6">
        <v>7</v>
      </c>
      <c r="B11" s="19"/>
      <c r="C11" s="19"/>
      <c r="D11" s="19"/>
      <c r="E11" s="19"/>
      <c r="F11" s="19"/>
      <c r="G11" s="19"/>
      <c r="H11" s="19"/>
      <c r="I11" s="12">
        <v>650</v>
      </c>
      <c r="J11" s="18">
        <f>POWER((1+$N$2),$A11)*I11</f>
        <v>799.41801252616551</v>
      </c>
      <c r="K11" s="17">
        <f>J11</f>
        <v>799.41801252616551</v>
      </c>
      <c r="L11" s="18">
        <f>POWER((1+$N$1),-$A11)*K11</f>
        <v>568.13145647207341</v>
      </c>
      <c r="M11" s="17">
        <f>M10+L11</f>
        <v>4216.2299916882148</v>
      </c>
      <c r="N11" s="6">
        <v>7</v>
      </c>
      <c r="P11" s="6">
        <v>7</v>
      </c>
      <c r="Q11" s="6"/>
      <c r="R11" s="12">
        <v>100</v>
      </c>
      <c r="S11" s="18">
        <f>POWER((1+$AC$2),$P11)*R11</f>
        <v>122.987386542487</v>
      </c>
      <c r="T11" s="12">
        <f>12+8</f>
        <v>20</v>
      </c>
      <c r="U11" s="18">
        <f>POWER((1+$AC$2),$P11)*T11</f>
        <v>24.5974773084974</v>
      </c>
      <c r="V11" s="12">
        <f>75+25</f>
        <v>100</v>
      </c>
      <c r="W11" s="18">
        <f>POWER((1+$AC$2),$P11)*V11</f>
        <v>122.987386542487</v>
      </c>
      <c r="X11" s="12">
        <v>50</v>
      </c>
      <c r="Y11" s="18">
        <f>POWER((1+$AC$2),$P11)*X11</f>
        <v>61.493693271243501</v>
      </c>
      <c r="Z11" s="17">
        <f>Y11+W11+U11+S11</f>
        <v>332.06594366471489</v>
      </c>
      <c r="AA11" s="18">
        <f>POWER((1+$AC$1),-$P11)*Z11</f>
        <v>235.99306653455358</v>
      </c>
      <c r="AB11" s="17">
        <f>AB10+AA11</f>
        <v>7698.6861714213783</v>
      </c>
      <c r="AC11" s="16">
        <v>7</v>
      </c>
      <c r="AD11" s="6"/>
      <c r="AE11" s="15">
        <v>7</v>
      </c>
      <c r="AF11" s="14">
        <f>M11</f>
        <v>4216.2299916882148</v>
      </c>
      <c r="AG11" s="14">
        <f>AB11</f>
        <v>7698.6861714213783</v>
      </c>
    </row>
    <row r="12" spans="1:33" x14ac:dyDescent="0.25">
      <c r="A12" s="6">
        <v>8</v>
      </c>
      <c r="B12" s="19"/>
      <c r="C12" s="19"/>
      <c r="D12" s="19"/>
      <c r="E12" s="19"/>
      <c r="F12" s="19"/>
      <c r="G12" s="19"/>
      <c r="H12" s="19"/>
      <c r="I12" s="12">
        <v>650</v>
      </c>
      <c r="J12" s="18">
        <f>POWER((1+$N$2),$A12)*I12</f>
        <v>823.40055290195039</v>
      </c>
      <c r="K12" s="17">
        <f>J12</f>
        <v>823.40055290195039</v>
      </c>
      <c r="L12" s="18">
        <f>POWER((1+$N$1),-$A12)*K12</f>
        <v>557.30990492022443</v>
      </c>
      <c r="M12" s="17">
        <f>M11+L12</f>
        <v>4773.5398966084394</v>
      </c>
      <c r="N12" s="6">
        <v>8</v>
      </c>
      <c r="P12" s="6">
        <v>8</v>
      </c>
      <c r="Q12" s="6"/>
      <c r="R12" s="12">
        <v>100</v>
      </c>
      <c r="S12" s="18">
        <f>POWER((1+$AC$2),$P12)*R12</f>
        <v>126.67700813876159</v>
      </c>
      <c r="T12" s="12">
        <f>12+8+50</f>
        <v>70</v>
      </c>
      <c r="U12" s="18">
        <f>POWER((1+$AC$2),$P12)*T12</f>
        <v>88.673905697133108</v>
      </c>
      <c r="V12" s="12">
        <f>75+25</f>
        <v>100</v>
      </c>
      <c r="W12" s="18">
        <f>POWER((1+$AC$2),$P12)*V12</f>
        <v>126.67700813876159</v>
      </c>
      <c r="X12" s="12">
        <v>50</v>
      </c>
      <c r="Y12" s="18">
        <f>POWER((1+$AC$2),$P12)*X12</f>
        <v>63.338504069380797</v>
      </c>
      <c r="Z12" s="17">
        <f>Y12+W12+U12+S12</f>
        <v>405.3664260440371</v>
      </c>
      <c r="AA12" s="18">
        <f>POWER((1+$AC$1),-$P12)*Z12</f>
        <v>274.36795319149508</v>
      </c>
      <c r="AB12" s="17">
        <f>AB11+AA12</f>
        <v>7973.0541246128732</v>
      </c>
      <c r="AC12" s="16">
        <v>8</v>
      </c>
      <c r="AD12" s="6"/>
      <c r="AE12" s="15">
        <v>8</v>
      </c>
      <c r="AF12" s="14">
        <f>M12</f>
        <v>4773.5398966084394</v>
      </c>
      <c r="AG12" s="14">
        <f>AB12</f>
        <v>7973.0541246128732</v>
      </c>
    </row>
    <row r="13" spans="1:33" x14ac:dyDescent="0.25">
      <c r="A13" s="6">
        <v>9</v>
      </c>
      <c r="B13" s="19"/>
      <c r="C13" s="19"/>
      <c r="D13" s="19"/>
      <c r="E13" s="19"/>
      <c r="F13" s="19"/>
      <c r="G13" s="19"/>
      <c r="H13" s="19"/>
      <c r="I13" s="12">
        <v>650</v>
      </c>
      <c r="J13" s="18">
        <f>POWER((1+$N$2),$A13)*I13</f>
        <v>848.10256948900894</v>
      </c>
      <c r="K13" s="17">
        <f>J13</f>
        <v>848.10256948900894</v>
      </c>
      <c r="L13" s="18">
        <f>POWER((1+$N$1),-$A13)*K13</f>
        <v>546.69447815983915</v>
      </c>
      <c r="M13" s="17">
        <f>M12+L13</f>
        <v>5320.2343747682789</v>
      </c>
      <c r="N13" s="6">
        <v>9</v>
      </c>
      <c r="P13" s="6">
        <v>9</v>
      </c>
      <c r="Q13" s="6"/>
      <c r="R13" s="12">
        <v>100</v>
      </c>
      <c r="S13" s="18">
        <f>POWER((1+$AC$2),$P13)*R13</f>
        <v>130.47731838292444</v>
      </c>
      <c r="T13" s="12">
        <f>12+8</f>
        <v>20</v>
      </c>
      <c r="U13" s="18">
        <f>POWER((1+$AC$2),$P13)*T13</f>
        <v>26.095463676584888</v>
      </c>
      <c r="V13" s="12">
        <f>75+25</f>
        <v>100</v>
      </c>
      <c r="W13" s="18">
        <f>POWER((1+$AC$2),$P13)*V13</f>
        <v>130.47731838292444</v>
      </c>
      <c r="X13" s="12">
        <v>50</v>
      </c>
      <c r="Y13" s="18">
        <f>POWER((1+$AC$2),$P13)*X13</f>
        <v>65.238659191462219</v>
      </c>
      <c r="Z13" s="17">
        <f>Y13+W13+U13+S13</f>
        <v>352.28875963389601</v>
      </c>
      <c r="AA13" s="18">
        <f>POWER((1+$AC$1),-$P13)*Z13</f>
        <v>227.0884755433178</v>
      </c>
      <c r="AB13" s="17">
        <f>AB12+AA13</f>
        <v>8200.1426001561904</v>
      </c>
      <c r="AC13" s="16">
        <v>9</v>
      </c>
      <c r="AD13" s="6"/>
      <c r="AE13" s="15">
        <v>9</v>
      </c>
      <c r="AF13" s="14">
        <f>M13</f>
        <v>5320.2343747682789</v>
      </c>
      <c r="AG13" s="14">
        <f>AB13</f>
        <v>8200.1426001561904</v>
      </c>
    </row>
    <row r="14" spans="1:33" x14ac:dyDescent="0.25">
      <c r="A14" s="6">
        <v>10</v>
      </c>
      <c r="B14" s="19"/>
      <c r="C14" s="19"/>
      <c r="D14" s="19"/>
      <c r="E14" s="19"/>
      <c r="F14" s="19"/>
      <c r="G14" s="19"/>
      <c r="H14" s="19"/>
      <c r="I14" s="12">
        <v>650</v>
      </c>
      <c r="J14" s="18">
        <f>POWER((1+$N$2),$A14)*I14</f>
        <v>873.54564657367916</v>
      </c>
      <c r="K14" s="17">
        <f>J14</f>
        <v>873.54564657367916</v>
      </c>
      <c r="L14" s="18">
        <f>POWER((1+$N$1),-$A14)*K14</f>
        <v>536.28125000441366</v>
      </c>
      <c r="M14" s="17">
        <f>M13+L14</f>
        <v>5856.5156247726927</v>
      </c>
      <c r="N14" s="6">
        <v>10</v>
      </c>
      <c r="P14" s="6">
        <v>10</v>
      </c>
      <c r="Q14" s="6"/>
      <c r="R14" s="12">
        <v>100</v>
      </c>
      <c r="S14" s="18">
        <f>POWER((1+$AC$2),$P14)*R14</f>
        <v>134.39163793441219</v>
      </c>
      <c r="T14" s="12">
        <f>12+(2*8)+50</f>
        <v>78</v>
      </c>
      <c r="U14" s="18">
        <f>POWER((1+$AC$2),$P14)*T14</f>
        <v>104.82547758884149</v>
      </c>
      <c r="V14" s="12">
        <f>75+25</f>
        <v>100</v>
      </c>
      <c r="W14" s="18">
        <f>POWER((1+$AC$2),$P14)*V14</f>
        <v>134.39163793441219</v>
      </c>
      <c r="X14" s="12">
        <v>50</v>
      </c>
      <c r="Y14" s="18">
        <f>POWER((1+$AC$2),$P14)*X14</f>
        <v>67.195818967206094</v>
      </c>
      <c r="Z14" s="17">
        <f>Y14+W14+U14+S14</f>
        <v>440.80457242487194</v>
      </c>
      <c r="AA14" s="18">
        <f>POWER((1+$AC$1),-$P14)*Z14</f>
        <v>270.6157692329964</v>
      </c>
      <c r="AB14" s="17">
        <f>AB13+AA14</f>
        <v>8470.7583693891866</v>
      </c>
      <c r="AC14" s="16">
        <v>10</v>
      </c>
      <c r="AD14" s="6"/>
      <c r="AE14" s="15">
        <v>10</v>
      </c>
      <c r="AF14" s="14">
        <f>M14</f>
        <v>5856.5156247726927</v>
      </c>
      <c r="AG14" s="14">
        <f>AB14</f>
        <v>8470.7583693891866</v>
      </c>
    </row>
    <row r="15" spans="1:33" x14ac:dyDescent="0.25">
      <c r="A15" s="6">
        <v>11</v>
      </c>
      <c r="B15" s="19"/>
      <c r="C15" s="19"/>
      <c r="D15" s="19"/>
      <c r="E15" s="19"/>
      <c r="F15" s="19"/>
      <c r="G15" s="19"/>
      <c r="H15" s="19"/>
      <c r="I15" s="12">
        <v>650</v>
      </c>
      <c r="J15" s="18">
        <f>POWER((1+$N$2),$A15)*I15</f>
        <v>899.7520159708896</v>
      </c>
      <c r="K15" s="17">
        <f>J15</f>
        <v>899.7520159708896</v>
      </c>
      <c r="L15" s="18">
        <f>POWER((1+$N$1),-$A15)*K15</f>
        <v>526.06636905194864</v>
      </c>
      <c r="M15" s="17">
        <f>M14+L15</f>
        <v>6382.5819938246414</v>
      </c>
      <c r="N15" s="6">
        <v>11</v>
      </c>
      <c r="P15" s="6">
        <v>11</v>
      </c>
      <c r="Q15" s="6"/>
      <c r="R15" s="12">
        <v>100</v>
      </c>
      <c r="S15" s="18">
        <f>POWER((1+$AC$2),$P15)*R15</f>
        <v>138.42338707244454</v>
      </c>
      <c r="T15" s="12">
        <f>12+8</f>
        <v>20</v>
      </c>
      <c r="U15" s="18">
        <f>POWER((1+$AC$2),$P15)*T15</f>
        <v>27.68467741448891</v>
      </c>
      <c r="V15" s="12">
        <f>75+25</f>
        <v>100</v>
      </c>
      <c r="W15" s="18">
        <f>POWER((1+$AC$2),$P15)*V15</f>
        <v>138.42338707244454</v>
      </c>
      <c r="X15" s="12">
        <v>50</v>
      </c>
      <c r="Y15" s="18">
        <f>POWER((1+$AC$2),$P15)*X15</f>
        <v>69.21169353622227</v>
      </c>
      <c r="Z15" s="17">
        <f>Y15+W15+U15+S15</f>
        <v>373.74314509560025</v>
      </c>
      <c r="AA15" s="18">
        <f>POWER((1+$AC$1),-$P15)*Z15</f>
        <v>218.51987637542479</v>
      </c>
      <c r="AB15" s="17">
        <f>AB14+AA15</f>
        <v>8689.2782457646117</v>
      </c>
      <c r="AC15" s="16">
        <v>11</v>
      </c>
      <c r="AD15" s="6"/>
      <c r="AE15" s="15">
        <v>11</v>
      </c>
      <c r="AF15" s="14">
        <f>M15</f>
        <v>6382.5819938246414</v>
      </c>
      <c r="AG15" s="14">
        <f>AB15</f>
        <v>8689.2782457646117</v>
      </c>
    </row>
    <row r="16" spans="1:33" x14ac:dyDescent="0.25">
      <c r="A16" s="6">
        <v>12</v>
      </c>
      <c r="B16" s="19"/>
      <c r="C16" s="19"/>
      <c r="D16" s="19"/>
      <c r="E16" s="19"/>
      <c r="F16" s="19"/>
      <c r="G16" s="19"/>
      <c r="H16" s="19"/>
      <c r="I16" s="12">
        <v>650</v>
      </c>
      <c r="J16" s="18">
        <f>POWER((1+$N$2),$A16)*I16</f>
        <v>926.7445764500161</v>
      </c>
      <c r="K16" s="17">
        <f>J16</f>
        <v>926.7445764500161</v>
      </c>
      <c r="L16" s="18">
        <f>POWER((1+$N$1),-$A16)*K16</f>
        <v>516.04605726048283</v>
      </c>
      <c r="M16" s="17">
        <f>M15+L16</f>
        <v>6898.6280510851238</v>
      </c>
      <c r="N16" s="6">
        <v>12</v>
      </c>
      <c r="P16" s="6">
        <v>12</v>
      </c>
      <c r="Q16" s="6"/>
      <c r="R16" s="12">
        <v>100</v>
      </c>
      <c r="S16" s="18">
        <f>POWER((1+$AC$2),$P16)*R16</f>
        <v>142.57608868461787</v>
      </c>
      <c r="T16" s="12">
        <f>12+8+50+450</f>
        <v>520</v>
      </c>
      <c r="U16" s="18">
        <f>POWER((1+$AC$2),$P16)*T16</f>
        <v>741.39566116001288</v>
      </c>
      <c r="V16" s="12">
        <f>75+25</f>
        <v>100</v>
      </c>
      <c r="W16" s="18">
        <f>POWER((1+$AC$2),$P16)*V16</f>
        <v>142.57608868461787</v>
      </c>
      <c r="X16" s="12">
        <v>50</v>
      </c>
      <c r="Y16" s="18">
        <f>POWER((1+$AC$2),$P16)*X16</f>
        <v>71.288044342308936</v>
      </c>
      <c r="Z16" s="17">
        <f>Y16+W16+U16+S16</f>
        <v>1097.8358828715575</v>
      </c>
      <c r="AA16" s="18">
        <f>POWER((1+$AC$1),-$P16)*Z16</f>
        <v>611.31609860087963</v>
      </c>
      <c r="AB16" s="17">
        <f>AB15+AA16</f>
        <v>9300.5943443654905</v>
      </c>
      <c r="AC16" s="16">
        <v>12</v>
      </c>
      <c r="AD16" s="6"/>
      <c r="AE16" s="15">
        <v>12</v>
      </c>
      <c r="AF16" s="14">
        <f>M16</f>
        <v>6898.6280510851238</v>
      </c>
      <c r="AG16" s="14">
        <f>AB16</f>
        <v>9300.5943443654905</v>
      </c>
    </row>
    <row r="17" spans="1:33" x14ac:dyDescent="0.25">
      <c r="A17" s="6">
        <v>13</v>
      </c>
      <c r="B17" s="19"/>
      <c r="C17" s="19"/>
      <c r="D17" s="19"/>
      <c r="E17" s="19"/>
      <c r="F17" s="19"/>
      <c r="G17" s="19"/>
      <c r="H17" s="19"/>
      <c r="I17" s="12">
        <v>650</v>
      </c>
      <c r="J17" s="18">
        <f>POWER((1+$N$2),$A17)*I17</f>
        <v>954.5469137435166</v>
      </c>
      <c r="K17" s="17">
        <f>J17</f>
        <v>954.5469137435166</v>
      </c>
      <c r="L17" s="18">
        <f>POWER((1+$N$1),-$A17)*K17</f>
        <v>506.21660855075925</v>
      </c>
      <c r="M17" s="17">
        <f>M16+L17</f>
        <v>7404.8446596358826</v>
      </c>
      <c r="N17" s="6">
        <v>13</v>
      </c>
      <c r="P17" s="6">
        <v>13</v>
      </c>
      <c r="Q17" s="6"/>
      <c r="R17" s="12">
        <v>100</v>
      </c>
      <c r="S17" s="18">
        <f>POWER((1+$AC$2),$P17)*R17</f>
        <v>146.8533713451564</v>
      </c>
      <c r="T17" s="12">
        <f>12+8</f>
        <v>20</v>
      </c>
      <c r="U17" s="18">
        <f>POWER((1+$AC$2),$P17)*T17</f>
        <v>29.370674269031277</v>
      </c>
      <c r="V17" s="12">
        <f>75+25</f>
        <v>100</v>
      </c>
      <c r="W17" s="18">
        <f>POWER((1+$AC$2),$P17)*V17</f>
        <v>146.8533713451564</v>
      </c>
      <c r="X17" s="12">
        <v>50</v>
      </c>
      <c r="Y17" s="18">
        <f>POWER((1+$AC$2),$P17)*X17</f>
        <v>73.426685672578202</v>
      </c>
      <c r="Z17" s="17">
        <f>Y17+W17+U17+S17</f>
        <v>396.50410263192225</v>
      </c>
      <c r="AA17" s="18">
        <f>POWER((1+$AC$1),-$P17)*Z17</f>
        <v>210.27459124416151</v>
      </c>
      <c r="AB17" s="17">
        <f>AB16+AA17</f>
        <v>9510.8689356096529</v>
      </c>
      <c r="AC17" s="16">
        <v>13</v>
      </c>
      <c r="AD17" s="6"/>
      <c r="AE17" s="15">
        <v>13</v>
      </c>
      <c r="AF17" s="14">
        <f>M17</f>
        <v>7404.8446596358826</v>
      </c>
      <c r="AG17" s="14">
        <f>AB17</f>
        <v>9510.8689356096529</v>
      </c>
    </row>
    <row r="18" spans="1:33" x14ac:dyDescent="0.25">
      <c r="A18" s="6">
        <v>14</v>
      </c>
      <c r="B18" s="19"/>
      <c r="C18" s="19"/>
      <c r="D18" s="19"/>
      <c r="E18" s="19"/>
      <c r="F18" s="19"/>
      <c r="G18" s="19"/>
      <c r="H18" s="19"/>
      <c r="I18" s="12">
        <v>650</v>
      </c>
      <c r="J18" s="18">
        <f>POWER((1+$N$2),$A18)*I18</f>
        <v>983.18332115582211</v>
      </c>
      <c r="K18" s="17">
        <f>J18</f>
        <v>983.18332115582211</v>
      </c>
      <c r="L18" s="18">
        <f>POWER((1+$N$1),-$A18)*K18</f>
        <v>496.57438743550688</v>
      </c>
      <c r="M18" s="17">
        <f>M17+L18</f>
        <v>7901.4190470713893</v>
      </c>
      <c r="N18" s="6">
        <v>14</v>
      </c>
      <c r="P18" s="6">
        <v>14</v>
      </c>
      <c r="Q18" s="6"/>
      <c r="R18" s="12">
        <v>100</v>
      </c>
      <c r="S18" s="18">
        <f>POWER((1+$AC$2),$P18)*R18</f>
        <v>151.25897248551109</v>
      </c>
      <c r="T18" s="12">
        <f>12+8+50</f>
        <v>70</v>
      </c>
      <c r="U18" s="18">
        <f>POWER((1+$AC$2),$P18)*T18</f>
        <v>105.88128073985777</v>
      </c>
      <c r="V18" s="12">
        <f>75+25</f>
        <v>100</v>
      </c>
      <c r="W18" s="18">
        <f>POWER((1+$AC$2),$P18)*V18</f>
        <v>151.25897248551109</v>
      </c>
      <c r="X18" s="12">
        <v>50</v>
      </c>
      <c r="Y18" s="18">
        <f>POWER((1+$AC$2),$P18)*X18</f>
        <v>75.629486242755547</v>
      </c>
      <c r="Z18" s="17">
        <f>Y18+W18+U18+S18</f>
        <v>484.02871195363548</v>
      </c>
      <c r="AA18" s="18">
        <f>POWER((1+$AC$1),-$P18)*Z18</f>
        <v>244.46739073748032</v>
      </c>
      <c r="AB18" s="17">
        <f>AB17+AA18</f>
        <v>9755.3363263471329</v>
      </c>
      <c r="AC18" s="16">
        <v>14</v>
      </c>
      <c r="AD18" s="6"/>
      <c r="AE18" s="15">
        <v>14</v>
      </c>
      <c r="AF18" s="14">
        <f>M18</f>
        <v>7901.4190470713893</v>
      </c>
      <c r="AG18" s="14">
        <f>AB18</f>
        <v>9755.3363263471329</v>
      </c>
    </row>
    <row r="19" spans="1:33" x14ac:dyDescent="0.25">
      <c r="A19" s="6">
        <v>15</v>
      </c>
      <c r="B19" s="19"/>
      <c r="C19" s="19"/>
      <c r="D19" s="19"/>
      <c r="E19" s="19"/>
      <c r="F19" s="19"/>
      <c r="G19" s="19"/>
      <c r="H19" s="19"/>
      <c r="I19" s="12">
        <v>650</v>
      </c>
      <c r="J19" s="18">
        <f>POWER((1+$N$2),$A19)*I19</f>
        <v>1012.6788207904968</v>
      </c>
      <c r="K19" s="17">
        <f>J19</f>
        <v>1012.6788207904968</v>
      </c>
      <c r="L19" s="18">
        <f>POWER((1+$N$1),-$A19)*K19</f>
        <v>487.11582767483048</v>
      </c>
      <c r="M19" s="17">
        <f>M18+L19</f>
        <v>8388.5348747462194</v>
      </c>
      <c r="N19" s="6">
        <v>15</v>
      </c>
      <c r="P19" s="6">
        <v>15</v>
      </c>
      <c r="Q19" s="6"/>
      <c r="R19" s="12">
        <v>100</v>
      </c>
      <c r="S19" s="18">
        <f>POWER((1+$AC$2),$P19)*R19</f>
        <v>155.79674166007644</v>
      </c>
      <c r="T19" s="12">
        <f>12+8</f>
        <v>20</v>
      </c>
      <c r="U19" s="18">
        <f>POWER((1+$AC$2),$P19)*T19</f>
        <v>31.159348332015288</v>
      </c>
      <c r="V19" s="12">
        <f>75+25</f>
        <v>100</v>
      </c>
      <c r="W19" s="18">
        <f>POWER((1+$AC$2),$P19)*V19</f>
        <v>155.79674166007644</v>
      </c>
      <c r="X19" s="12">
        <v>50</v>
      </c>
      <c r="Y19" s="18">
        <f>POWER((1+$AC$2),$P19)*X19</f>
        <v>77.898370830038218</v>
      </c>
      <c r="Z19" s="17">
        <f>Y19+W19+U19+S19</f>
        <v>420.65120248220637</v>
      </c>
      <c r="AA19" s="18">
        <f>POWER((1+$AC$1),-$P19)*Z19</f>
        <v>202.34042072646804</v>
      </c>
      <c r="AB19" s="17">
        <f>AB18+AA19</f>
        <v>9957.6767470736013</v>
      </c>
      <c r="AC19" s="16">
        <v>15</v>
      </c>
      <c r="AD19" s="6"/>
      <c r="AE19" s="15">
        <v>15</v>
      </c>
      <c r="AF19" s="14">
        <f>M19</f>
        <v>8388.5348747462194</v>
      </c>
      <c r="AG19" s="14">
        <f>AB19</f>
        <v>9957.6767470736013</v>
      </c>
    </row>
    <row r="20" spans="1:33" x14ac:dyDescent="0.25">
      <c r="A20" s="6">
        <v>16</v>
      </c>
      <c r="B20" s="19"/>
      <c r="C20" s="19"/>
      <c r="D20" s="19"/>
      <c r="E20" s="19"/>
      <c r="F20" s="19"/>
      <c r="G20" s="19"/>
      <c r="H20" s="19"/>
      <c r="I20" s="12">
        <v>650</v>
      </c>
      <c r="J20" s="18">
        <f>POWER((1+$N$2),$A20)*I20</f>
        <v>1043.0591854142117</v>
      </c>
      <c r="K20" s="17">
        <f>J20</f>
        <v>1043.0591854142117</v>
      </c>
      <c r="L20" s="18">
        <f>POWER((1+$N$1),-$A20)*K20</f>
        <v>477.83743095721462</v>
      </c>
      <c r="M20" s="17">
        <f>M19+L20</f>
        <v>8866.3723057034349</v>
      </c>
      <c r="N20" s="6">
        <v>16</v>
      </c>
      <c r="P20" s="6">
        <v>16</v>
      </c>
      <c r="Q20" s="6"/>
      <c r="R20" s="12">
        <v>100</v>
      </c>
      <c r="S20" s="18">
        <f>POWER((1+$AC$2),$P20)*R20</f>
        <v>160.4706439098787</v>
      </c>
      <c r="T20" s="12">
        <f>12+(2*8)+50</f>
        <v>78</v>
      </c>
      <c r="U20" s="18">
        <f>POWER((1+$AC$2),$P20)*T20</f>
        <v>125.16710224970539</v>
      </c>
      <c r="V20" s="12">
        <f>75+25</f>
        <v>100</v>
      </c>
      <c r="W20" s="18">
        <f>POWER((1+$AC$2),$P20)*V20</f>
        <v>160.4706439098787</v>
      </c>
      <c r="X20" s="12">
        <v>50</v>
      </c>
      <c r="Y20" s="18">
        <f>POWER((1+$AC$2),$P20)*X20</f>
        <v>80.235321954939351</v>
      </c>
      <c r="Z20" s="17">
        <f>Y20+W20+U20+S20</f>
        <v>526.34371202440218</v>
      </c>
      <c r="AA20" s="18">
        <f>POWER((1+$AC$1),-$P20)*Z20</f>
        <v>241.12411900610215</v>
      </c>
      <c r="AB20" s="17">
        <f>AB19+AA20</f>
        <v>10198.800866079704</v>
      </c>
      <c r="AC20" s="16">
        <v>16</v>
      </c>
      <c r="AD20" s="6"/>
      <c r="AE20" s="15">
        <v>16</v>
      </c>
      <c r="AF20" s="14">
        <f>M20</f>
        <v>8866.3723057034349</v>
      </c>
      <c r="AG20" s="14">
        <f>AB20</f>
        <v>10198.800866079704</v>
      </c>
    </row>
    <row r="21" spans="1:33" x14ac:dyDescent="0.25">
      <c r="A21" s="6">
        <v>17</v>
      </c>
      <c r="B21" s="19"/>
      <c r="C21" s="19"/>
      <c r="D21" s="19"/>
      <c r="E21" s="19"/>
      <c r="F21" s="19"/>
      <c r="G21" s="19"/>
      <c r="H21" s="19"/>
      <c r="I21" s="12">
        <v>650</v>
      </c>
      <c r="J21" s="18">
        <f>POWER((1+$N$2),$A21)*I21</f>
        <v>1074.3509609766379</v>
      </c>
      <c r="K21" s="17">
        <f>J21</f>
        <v>1074.3509609766379</v>
      </c>
      <c r="L21" s="18">
        <f>POWER((1+$N$1),-$A21)*K21</f>
        <v>468.73576560564851</v>
      </c>
      <c r="M21" s="17">
        <f>M20+L21</f>
        <v>9335.1080713090832</v>
      </c>
      <c r="N21" s="6">
        <v>17</v>
      </c>
      <c r="P21" s="6">
        <v>17</v>
      </c>
      <c r="Q21" s="6"/>
      <c r="R21" s="12">
        <v>100</v>
      </c>
      <c r="S21" s="18">
        <f>POWER((1+$AC$2),$P21)*R21</f>
        <v>165.28476322717506</v>
      </c>
      <c r="T21" s="12">
        <f>12+8</f>
        <v>20</v>
      </c>
      <c r="U21" s="18">
        <f>POWER((1+$AC$2),$P21)*T21</f>
        <v>33.056952645435011</v>
      </c>
      <c r="V21" s="12">
        <f>75+25</f>
        <v>100</v>
      </c>
      <c r="W21" s="18">
        <f>POWER((1+$AC$2),$P21)*V21</f>
        <v>165.28476322717506</v>
      </c>
      <c r="X21" s="12">
        <v>50</v>
      </c>
      <c r="Y21" s="18">
        <f>POWER((1+$AC$2),$P21)*X21</f>
        <v>82.642381613587531</v>
      </c>
      <c r="Z21" s="17">
        <f>Y21+W21+U21+S21</f>
        <v>446.26886071337265</v>
      </c>
      <c r="AA21" s="18">
        <f>POWER((1+$AC$1),-$P21)*Z21</f>
        <v>194.70562571311552</v>
      </c>
      <c r="AB21" s="17">
        <f>AB20+AA21</f>
        <v>10393.506491792819</v>
      </c>
      <c r="AC21" s="16">
        <v>17</v>
      </c>
      <c r="AD21" s="6"/>
      <c r="AE21" s="15">
        <v>17</v>
      </c>
      <c r="AF21" s="14">
        <f>M21</f>
        <v>9335.1080713090832</v>
      </c>
      <c r="AG21" s="14">
        <f>AB21</f>
        <v>10393.506491792819</v>
      </c>
    </row>
    <row r="22" spans="1:33" x14ac:dyDescent="0.25">
      <c r="A22" s="6">
        <v>18</v>
      </c>
      <c r="B22" s="19"/>
      <c r="C22" s="19"/>
      <c r="D22" s="19"/>
      <c r="E22" s="19"/>
      <c r="F22" s="19"/>
      <c r="G22" s="19"/>
      <c r="H22" s="19"/>
      <c r="I22" s="12">
        <v>650</v>
      </c>
      <c r="J22" s="18">
        <f>POWER((1+$N$2),$A22)*I22</f>
        <v>1106.5814898059371</v>
      </c>
      <c r="K22" s="17">
        <f>J22</f>
        <v>1106.5814898059371</v>
      </c>
      <c r="L22" s="18">
        <f>POWER((1+$N$1),-$A22)*K22</f>
        <v>459.80746530839809</v>
      </c>
      <c r="M22" s="17">
        <f>M21+L22</f>
        <v>9794.9155366174818</v>
      </c>
      <c r="N22" s="6">
        <v>18</v>
      </c>
      <c r="P22" s="6">
        <v>18</v>
      </c>
      <c r="Q22" s="6"/>
      <c r="R22" s="12">
        <v>100</v>
      </c>
      <c r="S22" s="18">
        <f>POWER((1+$AC$2),$P22)*R22</f>
        <v>170.24330612399032</v>
      </c>
      <c r="T22" s="12">
        <f>12+8+50+450</f>
        <v>520</v>
      </c>
      <c r="U22" s="18">
        <f>POWER((1+$AC$2),$P22)*T22</f>
        <v>885.26519184474967</v>
      </c>
      <c r="V22" s="12">
        <f>75+25</f>
        <v>100</v>
      </c>
      <c r="W22" s="18">
        <f>POWER((1+$AC$2),$P22)*V22</f>
        <v>170.24330612399032</v>
      </c>
      <c r="X22" s="12">
        <v>50</v>
      </c>
      <c r="Y22" s="18">
        <f>POWER((1+$AC$2),$P22)*X22</f>
        <v>85.121653061995161</v>
      </c>
      <c r="Z22" s="17">
        <f>Y22+W22+U22+S22</f>
        <v>1310.8734571547254</v>
      </c>
      <c r="AA22" s="18">
        <f>POWER((1+$AC$1),-$P22)*Z22</f>
        <v>544.69499736533305</v>
      </c>
      <c r="AB22" s="17">
        <f>AB21+AA22</f>
        <v>10938.201489158153</v>
      </c>
      <c r="AC22" s="16">
        <v>18</v>
      </c>
      <c r="AD22" s="6"/>
      <c r="AE22" s="15">
        <v>18</v>
      </c>
      <c r="AF22" s="14">
        <f>M22</f>
        <v>9794.9155366174818</v>
      </c>
      <c r="AG22" s="14">
        <f>AB22</f>
        <v>10938.201489158153</v>
      </c>
    </row>
    <row r="23" spans="1:33" x14ac:dyDescent="0.25">
      <c r="A23" s="6">
        <v>19</v>
      </c>
      <c r="B23" s="19"/>
      <c r="C23" s="19"/>
      <c r="D23" s="19"/>
      <c r="E23" s="19"/>
      <c r="F23" s="19"/>
      <c r="G23" s="19"/>
      <c r="H23" s="19"/>
      <c r="I23" s="12">
        <v>650</v>
      </c>
      <c r="J23" s="18">
        <f>POWER((1+$N$2),$A23)*I23</f>
        <v>1139.7789345001152</v>
      </c>
      <c r="K23" s="17">
        <f>J23</f>
        <v>1139.7789345001152</v>
      </c>
      <c r="L23" s="18">
        <f>POWER((1+$N$1),-$A23)*K23</f>
        <v>451.04922787395236</v>
      </c>
      <c r="M23" s="17">
        <f>M22+L23</f>
        <v>10245.964764491435</v>
      </c>
      <c r="N23" s="6">
        <v>19</v>
      </c>
      <c r="P23" s="6">
        <v>19</v>
      </c>
      <c r="Q23" s="6"/>
      <c r="R23" s="12">
        <v>100</v>
      </c>
      <c r="S23" s="18">
        <f>POWER((1+$AC$2),$P23)*R23</f>
        <v>175.35060530771003</v>
      </c>
      <c r="T23" s="12">
        <f>12+8</f>
        <v>20</v>
      </c>
      <c r="U23" s="18">
        <f>POWER((1+$AC$2),$P23)*T23</f>
        <v>35.070121061542004</v>
      </c>
      <c r="V23" s="12">
        <f>75+25</f>
        <v>100</v>
      </c>
      <c r="W23" s="18">
        <f>POWER((1+$AC$2),$P23)*V23</f>
        <v>175.35060530771003</v>
      </c>
      <c r="X23" s="12">
        <v>50</v>
      </c>
      <c r="Y23" s="18">
        <f>POWER((1+$AC$2),$P23)*X23</f>
        <v>87.675302653855013</v>
      </c>
      <c r="Z23" s="17">
        <f>Y23+W23+U23+S23</f>
        <v>473.44663433081712</v>
      </c>
      <c r="AA23" s="18">
        <f>POWER((1+$AC$1),-$P23)*Z23</f>
        <v>187.35891003994948</v>
      </c>
      <c r="AB23" s="17">
        <f>AB22+AA23</f>
        <v>11125.560399198102</v>
      </c>
      <c r="AC23" s="16">
        <v>19</v>
      </c>
      <c r="AD23" s="6"/>
      <c r="AE23" s="15">
        <v>19</v>
      </c>
      <c r="AF23" s="14">
        <f>M23</f>
        <v>10245.964764491435</v>
      </c>
      <c r="AG23" s="14">
        <f>AB23</f>
        <v>11125.560399198102</v>
      </c>
    </row>
    <row r="24" spans="1:33" x14ac:dyDescent="0.25">
      <c r="A24" s="6">
        <v>20</v>
      </c>
      <c r="B24" s="19"/>
      <c r="C24" s="19"/>
      <c r="D24" s="19"/>
      <c r="E24" s="19"/>
      <c r="F24" s="19"/>
      <c r="G24" s="19"/>
      <c r="H24" s="19"/>
      <c r="I24" s="12">
        <v>650</v>
      </c>
      <c r="J24" s="18">
        <f>POWER((1+$N$2),$A24)*I24</f>
        <v>1173.9723025351186</v>
      </c>
      <c r="K24" s="17">
        <f>J24</f>
        <v>1173.9723025351186</v>
      </c>
      <c r="L24" s="18">
        <f>POWER((1+$N$1),-$A24)*K24</f>
        <v>442.45781400968667</v>
      </c>
      <c r="M24" s="17">
        <f>M23+L24</f>
        <v>10688.422578501122</v>
      </c>
      <c r="N24" s="6">
        <v>20</v>
      </c>
      <c r="P24" s="6">
        <v>20</v>
      </c>
      <c r="Q24" s="6"/>
      <c r="R24" s="12">
        <v>100</v>
      </c>
      <c r="S24" s="18">
        <f>POWER((1+$AC$2),$P24)*R24</f>
        <v>180.61112346694134</v>
      </c>
      <c r="T24" s="12">
        <f>12+8+50</f>
        <v>70</v>
      </c>
      <c r="U24" s="18">
        <f>POWER((1+$AC$2),$P24)*T24</f>
        <v>126.42778642685893</v>
      </c>
      <c r="V24" s="12">
        <f>75+25</f>
        <v>100</v>
      </c>
      <c r="W24" s="18">
        <f>POWER((1+$AC$2),$P24)*V24</f>
        <v>180.61112346694134</v>
      </c>
      <c r="X24" s="12">
        <v>50</v>
      </c>
      <c r="Y24" s="18">
        <f>POWER((1+$AC$2),$P24)*X24</f>
        <v>90.305561733470668</v>
      </c>
      <c r="Z24" s="17">
        <f>Y24+W24+U24+S24</f>
        <v>577.9555950942123</v>
      </c>
      <c r="AA24" s="18">
        <f>POWER((1+$AC$1),-$P24)*Z24</f>
        <v>217.82538535861499</v>
      </c>
      <c r="AB24" s="17">
        <f>AB23+AA24</f>
        <v>11343.385784556718</v>
      </c>
      <c r="AC24" s="16">
        <v>20</v>
      </c>
      <c r="AD24" s="6"/>
      <c r="AE24" s="15">
        <v>20</v>
      </c>
      <c r="AF24" s="14">
        <f>M24</f>
        <v>10688.422578501122</v>
      </c>
      <c r="AG24" s="14">
        <f>AB24</f>
        <v>11343.385784556718</v>
      </c>
    </row>
    <row r="25" spans="1:33" x14ac:dyDescent="0.25">
      <c r="A25" s="6">
        <v>21</v>
      </c>
      <c r="B25" s="19"/>
      <c r="C25" s="19"/>
      <c r="D25" s="19"/>
      <c r="E25" s="19"/>
      <c r="F25" s="19"/>
      <c r="G25" s="19"/>
      <c r="H25" s="19"/>
      <c r="I25" s="12">
        <v>650</v>
      </c>
      <c r="J25" s="18">
        <f>POWER((1+$N$2),$A25)*I25</f>
        <v>1209.1914716111721</v>
      </c>
      <c r="K25" s="17">
        <f>J25</f>
        <v>1209.1914716111721</v>
      </c>
      <c r="L25" s="18">
        <f>POWER((1+$N$1),-$A25)*K25</f>
        <v>434.03004612378788</v>
      </c>
      <c r="M25" s="17">
        <f>M24+L25</f>
        <v>11122.45262462491</v>
      </c>
      <c r="N25" s="6">
        <v>21</v>
      </c>
      <c r="P25" s="6">
        <v>21</v>
      </c>
      <c r="Q25" s="6"/>
      <c r="R25" s="12">
        <v>100</v>
      </c>
      <c r="S25" s="18">
        <f>POWER((1+$AC$2),$P25)*R25</f>
        <v>186.02945717094954</v>
      </c>
      <c r="T25" s="12">
        <f>12+8</f>
        <v>20</v>
      </c>
      <c r="U25" s="18">
        <f>POWER((1+$AC$2),$P25)*T25</f>
        <v>37.205891434189908</v>
      </c>
      <c r="V25" s="12">
        <f>75+25</f>
        <v>100</v>
      </c>
      <c r="W25" s="18">
        <f>POWER((1+$AC$2),$P25)*V25</f>
        <v>186.02945717094954</v>
      </c>
      <c r="X25" s="12">
        <v>50</v>
      </c>
      <c r="Y25" s="18">
        <f>POWER((1+$AC$2),$P25)*X25</f>
        <v>93.014728585474771</v>
      </c>
      <c r="Z25" s="17">
        <f>Y25+W25+U25+S25</f>
        <v>502.27953436156372</v>
      </c>
      <c r="AA25" s="18">
        <f>POWER((1+$AC$1),-$P25)*Z25</f>
        <v>180.28940377449646</v>
      </c>
      <c r="AB25" s="17">
        <f>AB24+AA25</f>
        <v>11523.675188331215</v>
      </c>
      <c r="AC25" s="16">
        <v>21</v>
      </c>
      <c r="AD25" s="6"/>
      <c r="AE25" s="15">
        <v>21</v>
      </c>
      <c r="AF25" s="14">
        <f>M25</f>
        <v>11122.45262462491</v>
      </c>
      <c r="AG25" s="14">
        <f>AB25</f>
        <v>11523.675188331215</v>
      </c>
    </row>
    <row r="26" spans="1:33" x14ac:dyDescent="0.25">
      <c r="A26" s="6">
        <v>22</v>
      </c>
      <c r="B26" s="19"/>
      <c r="C26" s="19"/>
      <c r="D26" s="19"/>
      <c r="E26" s="19"/>
      <c r="F26" s="19"/>
      <c r="G26" s="19"/>
      <c r="H26" s="19"/>
      <c r="I26" s="12">
        <v>650</v>
      </c>
      <c r="J26" s="18">
        <f>POWER((1+$N$2),$A26)*I26</f>
        <v>1245.4672157595073</v>
      </c>
      <c r="K26" s="17">
        <f>J26</f>
        <v>1245.4672157595073</v>
      </c>
      <c r="L26" s="18">
        <f>POWER((1+$N$1),-$A26)*K26</f>
        <v>425.76280715000149</v>
      </c>
      <c r="M26" s="17">
        <f>M25+L26</f>
        <v>11548.215431774912</v>
      </c>
      <c r="N26" s="6">
        <v>22</v>
      </c>
      <c r="P26" s="6">
        <v>22</v>
      </c>
      <c r="Q26" s="6"/>
      <c r="R26" s="12">
        <v>100</v>
      </c>
      <c r="S26" s="18">
        <f>POWER((1+$AC$2),$P26)*R26</f>
        <v>191.61034088607803</v>
      </c>
      <c r="T26" s="12">
        <f>12+(2*8)+50</f>
        <v>78</v>
      </c>
      <c r="U26" s="18">
        <f>POWER((1+$AC$2),$P26)*T26</f>
        <v>149.45606589114087</v>
      </c>
      <c r="V26" s="12">
        <f>75+25</f>
        <v>100</v>
      </c>
      <c r="W26" s="18">
        <f>POWER((1+$AC$2),$P26)*V26</f>
        <v>191.61034088607803</v>
      </c>
      <c r="X26" s="12">
        <v>50</v>
      </c>
      <c r="Y26" s="18">
        <f>POWER((1+$AC$2),$P26)*X26</f>
        <v>95.805170443039017</v>
      </c>
      <c r="Z26" s="17">
        <f>Y26+W26+U26+S26</f>
        <v>628.48191810633591</v>
      </c>
      <c r="AA26" s="18">
        <f>POWER((1+$AC$1),-$P26)*Z26</f>
        <v>214.84646268492381</v>
      </c>
      <c r="AB26" s="17">
        <f>AB25+AA26</f>
        <v>11738.521651016139</v>
      </c>
      <c r="AC26" s="16">
        <v>22</v>
      </c>
      <c r="AD26" s="6"/>
      <c r="AE26" s="15">
        <v>22</v>
      </c>
      <c r="AF26" s="14">
        <f>M26</f>
        <v>11548.215431774912</v>
      </c>
      <c r="AG26" s="14">
        <f>AB26</f>
        <v>11738.521651016139</v>
      </c>
    </row>
    <row r="27" spans="1:33" x14ac:dyDescent="0.25">
      <c r="A27" s="6">
        <v>23</v>
      </c>
      <c r="B27" s="19"/>
      <c r="C27" s="19"/>
      <c r="D27" s="19"/>
      <c r="E27" s="19"/>
      <c r="F27" s="19"/>
      <c r="G27" s="19"/>
      <c r="H27" s="19"/>
      <c r="I27" s="12">
        <v>650</v>
      </c>
      <c r="J27" s="18">
        <f>POWER((1+$N$2),$A27)*I27</f>
        <v>1282.8312322322927</v>
      </c>
      <c r="K27" s="17">
        <f>J27</f>
        <v>1282.8312322322927</v>
      </c>
      <c r="L27" s="18">
        <f>POWER((1+$N$1),-$A27)*K27</f>
        <v>417.65303939476331</v>
      </c>
      <c r="M27" s="17">
        <f>M26+L27</f>
        <v>11965.868471169675</v>
      </c>
      <c r="N27" s="6">
        <v>23</v>
      </c>
      <c r="P27" s="6">
        <v>23</v>
      </c>
      <c r="Q27" s="6"/>
      <c r="R27" s="12">
        <v>100</v>
      </c>
      <c r="S27" s="18">
        <f>POWER((1+$AC$2),$P27)*R27</f>
        <v>197.3586511126604</v>
      </c>
      <c r="T27" s="12">
        <f>12+8</f>
        <v>20</v>
      </c>
      <c r="U27" s="18">
        <f>POWER((1+$AC$2),$P27)*T27</f>
        <v>39.471730222532081</v>
      </c>
      <c r="V27" s="12">
        <f>75+25</f>
        <v>100</v>
      </c>
      <c r="W27" s="18">
        <f>POWER((1+$AC$2),$P27)*V27</f>
        <v>197.3586511126604</v>
      </c>
      <c r="X27" s="12">
        <v>50</v>
      </c>
      <c r="Y27" s="18">
        <f>POWER((1+$AC$2),$P27)*X27</f>
        <v>98.679325556330198</v>
      </c>
      <c r="Z27" s="17">
        <f>Y27+W27+U27+S27</f>
        <v>532.86835800418305</v>
      </c>
      <c r="AA27" s="18">
        <f>POWER((1+$AC$1),-$P27)*Z27</f>
        <v>173.48664713320935</v>
      </c>
      <c r="AB27" s="17">
        <f>AB26+AA27</f>
        <v>11912.008298149349</v>
      </c>
      <c r="AC27" s="16">
        <v>23</v>
      </c>
      <c r="AD27" s="6"/>
      <c r="AE27" s="15">
        <v>23</v>
      </c>
      <c r="AF27" s="14">
        <f>M27</f>
        <v>11965.868471169675</v>
      </c>
      <c r="AG27" s="14">
        <f>AB27</f>
        <v>11912.008298149349</v>
      </c>
    </row>
    <row r="28" spans="1:33" x14ac:dyDescent="0.25">
      <c r="A28" s="6">
        <v>24</v>
      </c>
      <c r="B28" s="19"/>
      <c r="C28" s="19"/>
      <c r="D28" s="19"/>
      <c r="E28" s="19"/>
      <c r="F28" s="19"/>
      <c r="G28" s="19"/>
      <c r="H28" s="19"/>
      <c r="I28" s="12">
        <v>650</v>
      </c>
      <c r="J28" s="18">
        <f>POWER((1+$N$2),$A28)*I28</f>
        <v>1321.3161691992611</v>
      </c>
      <c r="K28" s="17">
        <f>J28</f>
        <v>1321.3161691992611</v>
      </c>
      <c r="L28" s="18">
        <f>POWER((1+$N$1),-$A28)*K28</f>
        <v>409.69774340629158</v>
      </c>
      <c r="M28" s="17">
        <f>M27+L28</f>
        <v>12375.566214575967</v>
      </c>
      <c r="N28" s="6">
        <v>24</v>
      </c>
      <c r="P28" s="6">
        <v>24</v>
      </c>
      <c r="Q28" s="6"/>
      <c r="R28" s="12">
        <v>100</v>
      </c>
      <c r="S28" s="18">
        <f>POWER((1+$AC$2),$P28)*R28</f>
        <v>203.27941064604019</v>
      </c>
      <c r="T28" s="12">
        <f>12+8+50+450</f>
        <v>520</v>
      </c>
      <c r="U28" s="18">
        <f>POWER((1+$AC$2),$P28)*T28</f>
        <v>1057.052935359409</v>
      </c>
      <c r="V28" s="12">
        <f>75+25</f>
        <v>100</v>
      </c>
      <c r="W28" s="18">
        <f>POWER((1+$AC$2),$P28)*V28</f>
        <v>203.27941064604019</v>
      </c>
      <c r="X28" s="12">
        <v>50</v>
      </c>
      <c r="Y28" s="18">
        <f>POWER((1+$AC$2),$P28)*X28</f>
        <v>101.6397053230201</v>
      </c>
      <c r="Z28" s="17">
        <f>Y28+W28+U28+S28</f>
        <v>1565.2514619745093</v>
      </c>
      <c r="AA28" s="18">
        <f>POWER((1+$AC$1),-$P28)*Z28</f>
        <v>485.33424988129929</v>
      </c>
      <c r="AB28" s="17">
        <f>AB27+AA28</f>
        <v>12397.342548030649</v>
      </c>
      <c r="AC28" s="16">
        <v>24</v>
      </c>
      <c r="AD28" s="6"/>
      <c r="AE28" s="15">
        <v>24</v>
      </c>
      <c r="AF28" s="14">
        <f>M28</f>
        <v>12375.566214575967</v>
      </c>
      <c r="AG28" s="14">
        <f>AB28</f>
        <v>12397.342548030649</v>
      </c>
    </row>
    <row r="29" spans="1:33" x14ac:dyDescent="0.25">
      <c r="A29" s="6">
        <v>25</v>
      </c>
      <c r="B29" s="19"/>
      <c r="C29" s="19"/>
      <c r="D29" s="19"/>
      <c r="E29" s="19"/>
      <c r="F29" s="19"/>
      <c r="G29" s="19"/>
      <c r="H29" s="19"/>
      <c r="I29" s="12">
        <v>650</v>
      </c>
      <c r="J29" s="18">
        <f>POWER((1+$N$2),$A29)*I29</f>
        <v>1360.9556542752389</v>
      </c>
      <c r="K29" s="17">
        <f>J29</f>
        <v>1360.9556542752389</v>
      </c>
      <c r="L29" s="18">
        <f>POWER((1+$N$1),-$A29)*K29</f>
        <v>401.89397686521932</v>
      </c>
      <c r="M29" s="17">
        <f>M28+L29</f>
        <v>12777.460191441187</v>
      </c>
      <c r="N29" s="6">
        <v>25</v>
      </c>
      <c r="P29" s="6">
        <v>25</v>
      </c>
      <c r="Q29" s="6"/>
      <c r="R29" s="12">
        <v>100</v>
      </c>
      <c r="S29" s="18">
        <f>POWER((1+$AC$2),$P29)*R29</f>
        <v>209.37779296542138</v>
      </c>
      <c r="T29" s="12">
        <f>12+8</f>
        <v>20</v>
      </c>
      <c r="U29" s="18">
        <f>POWER((1+$AC$2),$P29)*T29</f>
        <v>41.875558593084278</v>
      </c>
      <c r="V29" s="12">
        <f>75+25</f>
        <v>100</v>
      </c>
      <c r="W29" s="18">
        <f>POWER((1+$AC$2),$P29)*V29</f>
        <v>209.37779296542138</v>
      </c>
      <c r="X29" s="12">
        <v>50</v>
      </c>
      <c r="Y29" s="18">
        <f>POWER((1+$AC$2),$P29)*X29</f>
        <v>104.68889648271069</v>
      </c>
      <c r="Z29" s="17">
        <f>Y29+W29+U29+S29</f>
        <v>565.32004100663778</v>
      </c>
      <c r="AA29" s="18">
        <f>POWER((1+$AC$1),-$P29)*Z29</f>
        <v>166.94057500555266</v>
      </c>
      <c r="AB29" s="17">
        <f>AB28+AA29</f>
        <v>12564.283123036201</v>
      </c>
      <c r="AC29" s="16">
        <v>25</v>
      </c>
      <c r="AD29" s="6"/>
      <c r="AE29" s="15">
        <v>25</v>
      </c>
      <c r="AF29" s="14">
        <f>M29</f>
        <v>12777.460191441187</v>
      </c>
      <c r="AG29" s="14">
        <f>AB29</f>
        <v>12564.283123036201</v>
      </c>
    </row>
    <row r="30" spans="1:33" x14ac:dyDescent="0.25">
      <c r="A30" s="6">
        <v>26</v>
      </c>
      <c r="B30" s="19"/>
      <c r="C30" s="19"/>
      <c r="D30" s="19"/>
      <c r="E30" s="19"/>
      <c r="F30" s="19"/>
      <c r="G30" s="19"/>
      <c r="H30" s="19"/>
      <c r="I30" s="12">
        <v>650</v>
      </c>
      <c r="J30" s="18">
        <f>POWER((1+$N$2),$A30)*I30</f>
        <v>1401.7843239034964</v>
      </c>
      <c r="K30" s="17">
        <f>J30</f>
        <v>1401.7843239034964</v>
      </c>
      <c r="L30" s="18">
        <f>POWER((1+$N$1),-$A30)*K30</f>
        <v>394.23885349635805</v>
      </c>
      <c r="M30" s="17">
        <f>M29+L30</f>
        <v>13171.699044937544</v>
      </c>
      <c r="N30" s="6">
        <v>26</v>
      </c>
      <c r="P30" s="6">
        <v>26</v>
      </c>
      <c r="Q30" s="6"/>
      <c r="R30" s="12">
        <v>100</v>
      </c>
      <c r="S30" s="18">
        <f>POWER((1+$AC$2),$P30)*R30</f>
        <v>215.65912675438406</v>
      </c>
      <c r="T30" s="12">
        <f>12+8+50</f>
        <v>70</v>
      </c>
      <c r="U30" s="18">
        <f>POWER((1+$AC$2),$P30)*T30</f>
        <v>150.96138872806884</v>
      </c>
      <c r="V30" s="12">
        <f>75+25</f>
        <v>100</v>
      </c>
      <c r="W30" s="18">
        <f>POWER((1+$AC$2),$P30)*V30</f>
        <v>215.65912675438406</v>
      </c>
      <c r="X30" s="12">
        <v>50</v>
      </c>
      <c r="Y30" s="18">
        <f>POWER((1+$AC$2),$P30)*X30</f>
        <v>107.82956337719203</v>
      </c>
      <c r="Z30" s="17">
        <f>Y30+W30+U30+S30</f>
        <v>690.10920561402895</v>
      </c>
      <c r="AA30" s="18">
        <f>POWER((1+$AC$1),-$P30)*Z30</f>
        <v>194.08682018282241</v>
      </c>
      <c r="AB30" s="17">
        <f>AB29+AA30</f>
        <v>12758.369943219022</v>
      </c>
      <c r="AC30" s="16">
        <v>26</v>
      </c>
      <c r="AD30" s="6"/>
      <c r="AE30" s="15">
        <v>26</v>
      </c>
      <c r="AF30" s="14">
        <f>M30</f>
        <v>13171.699044937544</v>
      </c>
      <c r="AG30" s="14">
        <f>AB30</f>
        <v>12758.369943219022</v>
      </c>
    </row>
    <row r="31" spans="1:33" x14ac:dyDescent="0.25">
      <c r="A31" s="6">
        <v>27</v>
      </c>
      <c r="B31" s="19"/>
      <c r="C31" s="19"/>
      <c r="D31" s="19"/>
      <c r="E31" s="19"/>
      <c r="F31" s="19"/>
      <c r="G31" s="19"/>
      <c r="H31" s="19"/>
      <c r="I31" s="12">
        <v>650</v>
      </c>
      <c r="J31" s="18">
        <f>POWER((1+$N$2),$A31)*I31</f>
        <v>1443.837853620601</v>
      </c>
      <c r="K31" s="17">
        <f>J31</f>
        <v>1443.837853620601</v>
      </c>
      <c r="L31" s="18">
        <f>POWER((1+$N$1),-$A31)*K31</f>
        <v>386.72954200118926</v>
      </c>
      <c r="M31" s="17">
        <f>M30+L31</f>
        <v>13558.428586938733</v>
      </c>
      <c r="N31" s="6">
        <v>27</v>
      </c>
      <c r="P31" s="6">
        <v>27</v>
      </c>
      <c r="Q31" s="6"/>
      <c r="R31" s="12">
        <v>100</v>
      </c>
      <c r="S31" s="18">
        <f>POWER((1+$AC$2),$P31)*R31</f>
        <v>222.12890055701556</v>
      </c>
      <c r="T31" s="12">
        <f>12+8</f>
        <v>20</v>
      </c>
      <c r="U31" s="18">
        <f>POWER((1+$AC$2),$P31)*T31</f>
        <v>44.425780111403114</v>
      </c>
      <c r="V31" s="12">
        <f>75+25</f>
        <v>100</v>
      </c>
      <c r="W31" s="18">
        <f>POWER((1+$AC$2),$P31)*V31</f>
        <v>222.12890055701556</v>
      </c>
      <c r="X31" s="12">
        <v>50</v>
      </c>
      <c r="Y31" s="18">
        <f>POWER((1+$AC$2),$P31)*X31</f>
        <v>111.06445027850778</v>
      </c>
      <c r="Z31" s="17">
        <f>Y31+W31+U31+S31</f>
        <v>599.748031503942</v>
      </c>
      <c r="AA31" s="18">
        <f>POWER((1+$AC$1),-$P31)*Z31</f>
        <v>160.64150206203246</v>
      </c>
      <c r="AB31" s="17">
        <f>AB30+AA31</f>
        <v>12919.011445281054</v>
      </c>
      <c r="AC31" s="16">
        <v>27</v>
      </c>
      <c r="AD31" s="6"/>
      <c r="AE31" s="15">
        <v>27</v>
      </c>
      <c r="AF31" s="14">
        <f>M31</f>
        <v>13558.428586938733</v>
      </c>
      <c r="AG31" s="14">
        <f>AB31</f>
        <v>12919.011445281054</v>
      </c>
    </row>
    <row r="32" spans="1:33" x14ac:dyDescent="0.25">
      <c r="A32" s="6">
        <v>28</v>
      </c>
      <c r="B32" s="19"/>
      <c r="C32" s="19"/>
      <c r="D32" s="19"/>
      <c r="E32" s="19"/>
      <c r="F32" s="19"/>
      <c r="G32" s="19"/>
      <c r="H32" s="19"/>
      <c r="I32" s="12">
        <v>650</v>
      </c>
      <c r="J32" s="18">
        <f>POWER((1+$N$2),$A32)*I32</f>
        <v>1487.1529892292192</v>
      </c>
      <c r="K32" s="17">
        <f>J32</f>
        <v>1487.1529892292192</v>
      </c>
      <c r="L32" s="18">
        <f>POWER((1+$N$1),-$A32)*K32</f>
        <v>379.36326501069055</v>
      </c>
      <c r="M32" s="17">
        <f>M31+L32</f>
        <v>13937.791851949423</v>
      </c>
      <c r="N32" s="6">
        <v>28</v>
      </c>
      <c r="P32" s="6">
        <v>28</v>
      </c>
      <c r="Q32" s="6"/>
      <c r="R32" s="12">
        <v>100</v>
      </c>
      <c r="S32" s="18">
        <f>POWER((1+$AC$2),$P32)*R32</f>
        <v>228.79276757372602</v>
      </c>
      <c r="T32" s="12">
        <f>12+(2*8)+50</f>
        <v>78</v>
      </c>
      <c r="U32" s="18">
        <f>POWER((1+$AC$2),$P32)*T32</f>
        <v>178.45835870750631</v>
      </c>
      <c r="V32" s="12">
        <f>75+25</f>
        <v>100</v>
      </c>
      <c r="W32" s="18">
        <f>POWER((1+$AC$2),$P32)*V32</f>
        <v>228.79276757372602</v>
      </c>
      <c r="X32" s="12">
        <v>50</v>
      </c>
      <c r="Y32" s="18">
        <f>POWER((1+$AC$2),$P32)*X32</f>
        <v>114.39638378686301</v>
      </c>
      <c r="Z32" s="17">
        <f>Y32+W32+U32+S32</f>
        <v>750.44027764182135</v>
      </c>
      <c r="AA32" s="18">
        <f>POWER((1+$AC$1),-$P32)*Z32</f>
        <v>191.43253988231768</v>
      </c>
      <c r="AB32" s="17">
        <f>AB31+AA32</f>
        <v>13110.443985163372</v>
      </c>
      <c r="AC32" s="16">
        <v>28</v>
      </c>
      <c r="AD32" s="6"/>
      <c r="AE32" s="15">
        <v>28</v>
      </c>
      <c r="AF32" s="14">
        <f>M32</f>
        <v>13937.791851949423</v>
      </c>
      <c r="AG32" s="14">
        <f>AB32</f>
        <v>13110.443985163372</v>
      </c>
    </row>
    <row r="33" spans="1:45" x14ac:dyDescent="0.25">
      <c r="A33" s="6">
        <v>29</v>
      </c>
      <c r="B33" s="19"/>
      <c r="C33" s="19"/>
      <c r="D33" s="19"/>
      <c r="E33" s="19"/>
      <c r="F33" s="19"/>
      <c r="G33" s="19"/>
      <c r="H33" s="19"/>
      <c r="I33" s="12">
        <v>650</v>
      </c>
      <c r="J33" s="18">
        <f>POWER((1+$N$2),$A33)*I33</f>
        <v>1531.7675789060957</v>
      </c>
      <c r="K33" s="17">
        <f>J33</f>
        <v>1531.7675789060957</v>
      </c>
      <c r="L33" s="18">
        <f>POWER((1+$N$1),-$A33)*K33</f>
        <v>372.13729805810584</v>
      </c>
      <c r="M33" s="17">
        <f>M32+L33</f>
        <v>14309.929150007529</v>
      </c>
      <c r="N33" s="6">
        <v>29</v>
      </c>
      <c r="P33" s="6">
        <v>29</v>
      </c>
      <c r="Q33" s="6"/>
      <c r="R33" s="12">
        <v>100</v>
      </c>
      <c r="S33" s="18">
        <f>POWER((1+$AC$2),$P33)*R33</f>
        <v>235.65655060093778</v>
      </c>
      <c r="T33" s="12">
        <f>12+8</f>
        <v>20</v>
      </c>
      <c r="U33" s="18">
        <f>POWER((1+$AC$2),$P33)*T33</f>
        <v>47.131310120187557</v>
      </c>
      <c r="V33" s="12">
        <f>75+25</f>
        <v>100</v>
      </c>
      <c r="W33" s="18">
        <f>POWER((1+$AC$2),$P33)*V33</f>
        <v>235.65655060093778</v>
      </c>
      <c r="X33" s="12">
        <v>50</v>
      </c>
      <c r="Y33" s="18">
        <f>POWER((1+$AC$2),$P33)*X33</f>
        <v>117.82827530046889</v>
      </c>
      <c r="Z33" s="17">
        <f>Y33+W33+U33+S33</f>
        <v>636.27268662253198</v>
      </c>
      <c r="AA33" s="18">
        <f>POWER((1+$AC$1),-$P33)*Z33</f>
        <v>154.58010842413626</v>
      </c>
      <c r="AB33" s="17">
        <f>AB32+AA33</f>
        <v>13265.024093587508</v>
      </c>
      <c r="AC33" s="16">
        <v>29</v>
      </c>
      <c r="AD33" s="6"/>
      <c r="AE33" s="15">
        <v>29</v>
      </c>
      <c r="AF33" s="14">
        <f>M33</f>
        <v>14309.929150007529</v>
      </c>
      <c r="AG33" s="14">
        <f>AB33</f>
        <v>13265.024093587508</v>
      </c>
    </row>
    <row r="34" spans="1:45" x14ac:dyDescent="0.25">
      <c r="A34" s="11">
        <v>30</v>
      </c>
      <c r="B34" s="13"/>
      <c r="C34" s="13"/>
      <c r="D34" s="13"/>
      <c r="E34" s="13"/>
      <c r="F34" s="13"/>
      <c r="G34" s="13"/>
      <c r="H34" s="13"/>
      <c r="I34" s="12">
        <v>650</v>
      </c>
      <c r="J34" s="9">
        <f>POWER((1+$N$2),$A34)*I34</f>
        <v>1577.7206062732785</v>
      </c>
      <c r="K34" s="8">
        <f>J34</f>
        <v>1577.7206062732785</v>
      </c>
      <c r="L34" s="9">
        <f>POWER((1+$N$1),-$A34)*K34</f>
        <v>365.04896857128483</v>
      </c>
      <c r="M34" s="8">
        <f>M33+L34</f>
        <v>14674.978118578814</v>
      </c>
      <c r="N34" s="11">
        <v>30</v>
      </c>
      <c r="P34" s="11">
        <v>30</v>
      </c>
      <c r="Q34" s="11"/>
      <c r="R34" s="10">
        <v>100</v>
      </c>
      <c r="S34" s="9">
        <f>POWER((1+$AC$2),$P34)*R34</f>
        <v>242.72624711896592</v>
      </c>
      <c r="T34" s="10">
        <f>12+8+50+450</f>
        <v>520</v>
      </c>
      <c r="U34" s="9">
        <f>POWER((1+$AC$2),$P34)*T34</f>
        <v>1262.1764850186228</v>
      </c>
      <c r="V34" s="10">
        <f>75+25</f>
        <v>100</v>
      </c>
      <c r="W34" s="9">
        <f>POWER((1+$AC$2),$P34)*V34</f>
        <v>242.72624711896592</v>
      </c>
      <c r="X34" s="10">
        <v>50</v>
      </c>
      <c r="Y34" s="9">
        <f>POWER((1+$AC$2),$P34)*X34</f>
        <v>121.36312355948296</v>
      </c>
      <c r="Z34" s="8">
        <f>Y34+W34+U34+S34</f>
        <v>1868.9921028160375</v>
      </c>
      <c r="AA34" s="9">
        <f>POWER((1+$AC$1),-$P34)*Z34</f>
        <v>432.44262430752201</v>
      </c>
      <c r="AB34" s="8">
        <f>AB33+AA34</f>
        <v>13697.466717895029</v>
      </c>
      <c r="AC34" s="7">
        <v>30</v>
      </c>
      <c r="AD34" s="6"/>
      <c r="AE34" s="5">
        <v>30</v>
      </c>
      <c r="AF34" s="4">
        <f>M34</f>
        <v>14674.978118578814</v>
      </c>
      <c r="AG34" s="4">
        <f>AB34</f>
        <v>13697.466717895029</v>
      </c>
    </row>
    <row r="35" spans="1:45" x14ac:dyDescent="0.25">
      <c r="A35" s="2" t="s">
        <v>0</v>
      </c>
      <c r="L35" s="3">
        <f>SUM(L4:L34)</f>
        <v>14674.978118578814</v>
      </c>
      <c r="AA35" s="3">
        <f>SUM(AA4:AA34)</f>
        <v>13697.466717895029</v>
      </c>
    </row>
    <row r="36" spans="1:45" x14ac:dyDescent="0.25">
      <c r="AS36" s="2"/>
    </row>
  </sheetData>
  <mergeCells count="1">
    <mergeCell ref="AE1:AG1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LCC Excer 2</vt:lpstr>
      <vt:lpstr>Sheet1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Kehily</dc:creator>
  <cp:lastModifiedBy>Dermot Kehily</cp:lastModifiedBy>
  <dcterms:created xsi:type="dcterms:W3CDTF">2020-10-09T09:35:27Z</dcterms:created>
  <dcterms:modified xsi:type="dcterms:W3CDTF">2020-10-09T09:36:13Z</dcterms:modified>
</cp:coreProperties>
</file>